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ABRIL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</externalReferences>
  <definedNames>
    <definedName name="_xlnm.Print_Area" localSheetId="0">'Plantilla Ejecución OAI'!$B$3:$J$83</definedName>
    <definedName name="_xlnm.Print_Titles" localSheetId="0">'Plantilla Ejecución OAI'!$10:$10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E18" i="1"/>
  <c r="F18" i="1"/>
  <c r="G18" i="1"/>
  <c r="H18" i="1"/>
  <c r="I18" i="1"/>
  <c r="J18" i="1"/>
  <c r="E28" i="1"/>
  <c r="F28" i="1"/>
  <c r="G28" i="1"/>
  <c r="H28" i="1"/>
  <c r="I28" i="1"/>
  <c r="J28" i="1"/>
  <c r="E38" i="1"/>
  <c r="F38" i="1"/>
  <c r="G38" i="1"/>
  <c r="H38" i="1"/>
  <c r="I38" i="1"/>
  <c r="J38" i="1"/>
  <c r="E46" i="1"/>
  <c r="F46" i="1"/>
  <c r="G46" i="1"/>
  <c r="H46" i="1"/>
  <c r="I46" i="1"/>
  <c r="J46" i="1"/>
  <c r="K46" i="1"/>
  <c r="L46" i="1"/>
  <c r="M46" i="1"/>
  <c r="N46" i="1"/>
  <c r="O46" i="1"/>
  <c r="P46" i="1"/>
  <c r="F54" i="1"/>
  <c r="G54" i="1"/>
  <c r="H54" i="1"/>
  <c r="I54" i="1"/>
  <c r="J54" i="1"/>
  <c r="E54" i="1"/>
  <c r="E68" i="1"/>
  <c r="D68" i="1"/>
  <c r="E67" i="1"/>
  <c r="D67" i="1"/>
  <c r="E66" i="1"/>
  <c r="D66" i="1"/>
  <c r="E65" i="1"/>
  <c r="D65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4" i="1"/>
  <c r="E15" i="1"/>
  <c r="E16" i="1"/>
  <c r="E17" i="1"/>
  <c r="E13" i="1"/>
  <c r="D14" i="1"/>
  <c r="D15" i="1"/>
  <c r="D16" i="1"/>
  <c r="D17" i="1"/>
  <c r="D13" i="1"/>
  <c r="I32" i="1" l="1"/>
  <c r="H32" i="1" l="1"/>
  <c r="A68" i="1" l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G32" i="1"/>
  <c r="F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J32" i="1" l="1"/>
  <c r="I14" i="1"/>
  <c r="H14" i="1"/>
  <c r="F22" i="1"/>
  <c r="I22" i="1"/>
  <c r="H22" i="1"/>
  <c r="I30" i="1"/>
  <c r="H30" i="1"/>
  <c r="I36" i="1"/>
  <c r="H36" i="1"/>
  <c r="I40" i="1"/>
  <c r="H40" i="1"/>
  <c r="I44" i="1"/>
  <c r="H44" i="1"/>
  <c r="I47" i="1"/>
  <c r="H47" i="1"/>
  <c r="I51" i="1"/>
  <c r="H51" i="1"/>
  <c r="I55" i="1"/>
  <c r="H55" i="1"/>
  <c r="F59" i="1"/>
  <c r="I59" i="1"/>
  <c r="H59" i="1"/>
  <c r="I63" i="1"/>
  <c r="H63" i="1"/>
  <c r="I19" i="1"/>
  <c r="H19" i="1"/>
  <c r="I27" i="1"/>
  <c r="H27" i="1"/>
  <c r="I31" i="1"/>
  <c r="H31" i="1"/>
  <c r="I33" i="1"/>
  <c r="H33" i="1"/>
  <c r="I37" i="1"/>
  <c r="H37" i="1"/>
  <c r="I41" i="1"/>
  <c r="H41" i="1"/>
  <c r="I45" i="1"/>
  <c r="H45" i="1"/>
  <c r="I48" i="1"/>
  <c r="H48" i="1"/>
  <c r="I52" i="1"/>
  <c r="H52" i="1"/>
  <c r="I56" i="1"/>
  <c r="H56" i="1"/>
  <c r="I60" i="1"/>
  <c r="H60" i="1"/>
  <c r="I68" i="1"/>
  <c r="H68" i="1"/>
  <c r="I20" i="1"/>
  <c r="H20" i="1"/>
  <c r="I24" i="1"/>
  <c r="H24" i="1"/>
  <c r="I34" i="1"/>
  <c r="H34" i="1"/>
  <c r="I42" i="1"/>
  <c r="H42" i="1"/>
  <c r="F45" i="1"/>
  <c r="I49" i="1"/>
  <c r="H49" i="1"/>
  <c r="I53" i="1"/>
  <c r="H53" i="1"/>
  <c r="I61" i="1"/>
  <c r="H61" i="1"/>
  <c r="I65" i="1"/>
  <c r="H65" i="1"/>
  <c r="I13" i="1"/>
  <c r="H13" i="1"/>
  <c r="I17" i="1"/>
  <c r="H17" i="1"/>
  <c r="I21" i="1"/>
  <c r="H21" i="1"/>
  <c r="I25" i="1"/>
  <c r="H25" i="1"/>
  <c r="I29" i="1"/>
  <c r="H29" i="1"/>
  <c r="I35" i="1"/>
  <c r="H35" i="1"/>
  <c r="I39" i="1"/>
  <c r="H39" i="1"/>
  <c r="I43" i="1"/>
  <c r="H43" i="1"/>
  <c r="I50" i="1"/>
  <c r="H50" i="1"/>
  <c r="G62" i="1"/>
  <c r="I62" i="1"/>
  <c r="H62" i="1"/>
  <c r="I66" i="1"/>
  <c r="H66" i="1"/>
  <c r="I67" i="1"/>
  <c r="H67" i="1"/>
  <c r="G25" i="1"/>
  <c r="F31" i="1"/>
  <c r="M34" i="1"/>
  <c r="F36" i="1"/>
  <c r="F60" i="1"/>
  <c r="F49" i="1"/>
  <c r="G37" i="1"/>
  <c r="G40" i="1"/>
  <c r="F44" i="1"/>
  <c r="F61" i="1"/>
  <c r="G66" i="1"/>
  <c r="G68" i="1"/>
  <c r="F14" i="1"/>
  <c r="N15" i="1"/>
  <c r="G21" i="1"/>
  <c r="F20" i="1"/>
  <c r="F24" i="1"/>
  <c r="F27" i="1"/>
  <c r="G29" i="1"/>
  <c r="F30" i="1"/>
  <c r="N35" i="1"/>
  <c r="L45" i="1"/>
  <c r="G48" i="1"/>
  <c r="F52" i="1"/>
  <c r="N52" i="1"/>
  <c r="G67" i="1"/>
  <c r="N67" i="1"/>
  <c r="G34" i="1"/>
  <c r="F35" i="1"/>
  <c r="G39" i="1"/>
  <c r="F53" i="1"/>
  <c r="G13" i="1"/>
  <c r="G17" i="1"/>
  <c r="L32" i="1"/>
  <c r="M32" i="1"/>
  <c r="N32" i="1"/>
  <c r="M58" i="1"/>
  <c r="L36" i="1"/>
  <c r="N16" i="1"/>
  <c r="L23" i="1"/>
  <c r="M13" i="1"/>
  <c r="M21" i="1"/>
  <c r="N17" i="1"/>
  <c r="N21" i="1"/>
  <c r="M25" i="1"/>
  <c r="N62" i="1"/>
  <c r="N19" i="1"/>
  <c r="M17" i="1"/>
  <c r="L15" i="1"/>
  <c r="L16" i="1"/>
  <c r="M16" i="1"/>
  <c r="K32" i="1"/>
  <c r="C32" i="1"/>
  <c r="G41" i="1"/>
  <c r="G14" i="1"/>
  <c r="F19" i="1"/>
  <c r="G19" i="1"/>
  <c r="G20" i="1"/>
  <c r="N20" i="1"/>
  <c r="G24" i="1"/>
  <c r="F13" i="1"/>
  <c r="M15" i="1"/>
  <c r="F17" i="1"/>
  <c r="L17" i="1"/>
  <c r="L20" i="1"/>
  <c r="N22" i="1"/>
  <c r="L22" i="1"/>
  <c r="G22" i="1"/>
  <c r="N23" i="1"/>
  <c r="M24" i="1"/>
  <c r="L31" i="1"/>
  <c r="F33" i="1"/>
  <c r="F37" i="1"/>
  <c r="J37" i="1" s="1"/>
  <c r="M39" i="1"/>
  <c r="L27" i="1"/>
  <c r="N29" i="1"/>
  <c r="N34" i="1"/>
  <c r="F40" i="1"/>
  <c r="J40" i="1" s="1"/>
  <c r="M48" i="1"/>
  <c r="G33" i="1"/>
  <c r="N33" i="1"/>
  <c r="F41" i="1"/>
  <c r="N39" i="1"/>
  <c r="F42" i="1"/>
  <c r="G43" i="1"/>
  <c r="L44" i="1"/>
  <c r="G47" i="1"/>
  <c r="F47" i="1"/>
  <c r="N50" i="1"/>
  <c r="F50" i="1"/>
  <c r="F51" i="1"/>
  <c r="M52" i="1"/>
  <c r="N42" i="1"/>
  <c r="G42" i="1"/>
  <c r="N53" i="1"/>
  <c r="M53" i="1"/>
  <c r="N26" i="1"/>
  <c r="L26" i="1"/>
  <c r="N27" i="1"/>
  <c r="G27" i="1"/>
  <c r="G30" i="1"/>
  <c r="G31" i="1"/>
  <c r="L35" i="1"/>
  <c r="G35" i="1"/>
  <c r="N36" i="1"/>
  <c r="G36" i="1"/>
  <c r="L42" i="1"/>
  <c r="F43" i="1"/>
  <c r="N44" i="1"/>
  <c r="G44" i="1"/>
  <c r="N45" i="1"/>
  <c r="G45" i="1"/>
  <c r="G49" i="1"/>
  <c r="G50" i="1"/>
  <c r="M50" i="1"/>
  <c r="G51" i="1"/>
  <c r="G55" i="1"/>
  <c r="F55" i="1"/>
  <c r="G56" i="1"/>
  <c r="F56" i="1"/>
  <c r="N57" i="1"/>
  <c r="F21" i="1"/>
  <c r="L21" i="1"/>
  <c r="F25" i="1"/>
  <c r="L25" i="1"/>
  <c r="F29" i="1"/>
  <c r="J29" i="1" s="1"/>
  <c r="F34" i="1"/>
  <c r="L34" i="1"/>
  <c r="F39" i="1"/>
  <c r="N48" i="1"/>
  <c r="N49" i="1"/>
  <c r="G52" i="1"/>
  <c r="M62" i="1"/>
  <c r="G53" i="1"/>
  <c r="L60" i="1"/>
  <c r="N58" i="1"/>
  <c r="M66" i="1"/>
  <c r="F48" i="1"/>
  <c r="N59" i="1"/>
  <c r="L59" i="1"/>
  <c r="G59" i="1"/>
  <c r="N60" i="1"/>
  <c r="G60" i="1"/>
  <c r="L61" i="1"/>
  <c r="G61" i="1"/>
  <c r="M61" i="1"/>
  <c r="N61" i="1"/>
  <c r="F63" i="1"/>
  <c r="F65" i="1"/>
  <c r="N66" i="1"/>
  <c r="N63" i="1"/>
  <c r="L63" i="1"/>
  <c r="G63" i="1"/>
  <c r="G65" i="1"/>
  <c r="G64" i="1" s="1"/>
  <c r="F62" i="1"/>
  <c r="J62" i="1" s="1"/>
  <c r="L62" i="1"/>
  <c r="F66" i="1"/>
  <c r="J66" i="1" s="1"/>
  <c r="M67" i="1"/>
  <c r="F67" i="1"/>
  <c r="J67" i="1" s="1"/>
  <c r="F68" i="1"/>
  <c r="J68" i="1" s="1"/>
  <c r="J39" i="1" l="1"/>
  <c r="C52" i="1"/>
  <c r="J34" i="1"/>
  <c r="J24" i="1"/>
  <c r="J14" i="1"/>
  <c r="J41" i="1"/>
  <c r="J35" i="1"/>
  <c r="J53" i="1"/>
  <c r="J25" i="1"/>
  <c r="K49" i="1"/>
  <c r="J17" i="1"/>
  <c r="J51" i="1"/>
  <c r="J65" i="1"/>
  <c r="J64" i="1" s="1"/>
  <c r="J48" i="1"/>
  <c r="J21" i="1"/>
  <c r="J43" i="1"/>
  <c r="J47" i="1"/>
  <c r="J42" i="1"/>
  <c r="C24" i="1"/>
  <c r="J19" i="1"/>
  <c r="J30" i="1"/>
  <c r="J44" i="1"/>
  <c r="J49" i="1"/>
  <c r="H64" i="1"/>
  <c r="J22" i="1"/>
  <c r="J63" i="1"/>
  <c r="J56" i="1"/>
  <c r="J55" i="1"/>
  <c r="J50" i="1"/>
  <c r="J33" i="1"/>
  <c r="J20" i="1"/>
  <c r="J61" i="1"/>
  <c r="J36" i="1"/>
  <c r="J31" i="1"/>
  <c r="I64" i="1"/>
  <c r="J59" i="1"/>
  <c r="J13" i="1"/>
  <c r="J52" i="1"/>
  <c r="J27" i="1"/>
  <c r="J60" i="1"/>
  <c r="J45" i="1"/>
  <c r="K24" i="1"/>
  <c r="K43" i="1"/>
  <c r="N13" i="1"/>
  <c r="M29" i="1"/>
  <c r="N25" i="1"/>
  <c r="D46" i="1"/>
  <c r="K53" i="1"/>
  <c r="C30" i="1"/>
  <c r="M56" i="1"/>
  <c r="M41" i="1"/>
  <c r="L24" i="1"/>
  <c r="M45" i="1"/>
  <c r="M26" i="1"/>
  <c r="N41" i="1"/>
  <c r="M22" i="1"/>
  <c r="M20" i="1"/>
  <c r="C61" i="1"/>
  <c r="M59" i="1"/>
  <c r="M57" i="1"/>
  <c r="K45" i="1"/>
  <c r="K36" i="1"/>
  <c r="N51" i="1"/>
  <c r="N37" i="1"/>
  <c r="K20" i="1"/>
  <c r="K66" i="1"/>
  <c r="C66" i="1"/>
  <c r="K68" i="1"/>
  <c r="C68" i="1"/>
  <c r="K67" i="1"/>
  <c r="C67" i="1"/>
  <c r="L66" i="1"/>
  <c r="L64" i="1"/>
  <c r="C60" i="1"/>
  <c r="K60" i="1"/>
  <c r="N68" i="1"/>
  <c r="K61" i="1"/>
  <c r="L48" i="1"/>
  <c r="M36" i="1"/>
  <c r="K31" i="1"/>
  <c r="C31" i="1"/>
  <c r="C27" i="1"/>
  <c r="L58" i="1"/>
  <c r="K51" i="1"/>
  <c r="C51" i="1"/>
  <c r="L50" i="1"/>
  <c r="N47" i="1"/>
  <c r="L39" i="1"/>
  <c r="N40" i="1"/>
  <c r="C49" i="1"/>
  <c r="C35" i="1"/>
  <c r="K13" i="1"/>
  <c r="C13" i="1"/>
  <c r="N31" i="1"/>
  <c r="K39" i="1"/>
  <c r="C39" i="1"/>
  <c r="K29" i="1"/>
  <c r="C29" i="1"/>
  <c r="C21" i="1"/>
  <c r="K21" i="1"/>
  <c r="M30" i="1"/>
  <c r="N28" i="1"/>
  <c r="K52" i="1"/>
  <c r="N56" i="1"/>
  <c r="C53" i="1"/>
  <c r="M43" i="1"/>
  <c r="M51" i="1"/>
  <c r="K50" i="1"/>
  <c r="C50" i="1"/>
  <c r="L47" i="1"/>
  <c r="C45" i="1"/>
  <c r="K33" i="1"/>
  <c r="C33" i="1"/>
  <c r="K22" i="1"/>
  <c r="C22" i="1"/>
  <c r="M19" i="1"/>
  <c r="C44" i="1"/>
  <c r="M40" i="1"/>
  <c r="N30" i="1"/>
  <c r="L19" i="1"/>
  <c r="C36" i="1"/>
  <c r="K14" i="1"/>
  <c r="K63" i="1"/>
  <c r="C63" i="1"/>
  <c r="L68" i="1"/>
  <c r="M65" i="1"/>
  <c r="K59" i="1"/>
  <c r="C59" i="1"/>
  <c r="L52" i="1"/>
  <c r="L57" i="1"/>
  <c r="L56" i="1"/>
  <c r="K55" i="1"/>
  <c r="C55" i="1"/>
  <c r="M44" i="1"/>
  <c r="M35" i="1"/>
  <c r="N55" i="1"/>
  <c r="L43" i="1"/>
  <c r="N43" i="1"/>
  <c r="L49" i="1"/>
  <c r="K47" i="1"/>
  <c r="C47" i="1"/>
  <c r="L41" i="1"/>
  <c r="K40" i="1"/>
  <c r="C40" i="1"/>
  <c r="L37" i="1"/>
  <c r="M37" i="1"/>
  <c r="M23" i="1"/>
  <c r="C17" i="1"/>
  <c r="K17" i="1"/>
  <c r="L14" i="1"/>
  <c r="C20" i="1"/>
  <c r="K19" i="1"/>
  <c r="C19" i="1"/>
  <c r="K44" i="1"/>
  <c r="N14" i="1"/>
  <c r="K27" i="1"/>
  <c r="K35" i="1"/>
  <c r="K30" i="1"/>
  <c r="M68" i="1"/>
  <c r="L67" i="1"/>
  <c r="C62" i="1"/>
  <c r="K62" i="1"/>
  <c r="M63" i="1"/>
  <c r="K65" i="1"/>
  <c r="C65" i="1"/>
  <c r="F64" i="1"/>
  <c r="M60" i="1"/>
  <c r="K48" i="1"/>
  <c r="C48" i="1"/>
  <c r="L65" i="1"/>
  <c r="L53" i="1"/>
  <c r="N65" i="1"/>
  <c r="K34" i="1"/>
  <c r="C34" i="1"/>
  <c r="K25" i="1"/>
  <c r="C25" i="1"/>
  <c r="K56" i="1"/>
  <c r="C56" i="1"/>
  <c r="M55" i="1"/>
  <c r="M54" i="1"/>
  <c r="L55" i="1"/>
  <c r="L54" i="1"/>
  <c r="M31" i="1"/>
  <c r="L30" i="1"/>
  <c r="M27" i="1"/>
  <c r="M42" i="1"/>
  <c r="L51" i="1"/>
  <c r="M47" i="1"/>
  <c r="K42" i="1"/>
  <c r="C42" i="1"/>
  <c r="C41" i="1"/>
  <c r="K41" i="1"/>
  <c r="L33" i="1"/>
  <c r="M49" i="1"/>
  <c r="L40" i="1"/>
  <c r="N38" i="1"/>
  <c r="K37" i="1"/>
  <c r="C37" i="1"/>
  <c r="L13" i="1"/>
  <c r="N24" i="1"/>
  <c r="N18" i="1"/>
  <c r="M33" i="1"/>
  <c r="M14" i="1"/>
  <c r="C14" i="1"/>
  <c r="L29" i="1"/>
  <c r="K38" i="1" l="1"/>
  <c r="L28" i="1"/>
  <c r="C64" i="1"/>
  <c r="L38" i="1"/>
  <c r="C46" i="1"/>
  <c r="N64" i="1"/>
  <c r="M18" i="1"/>
  <c r="N54" i="1"/>
  <c r="C28" i="1"/>
  <c r="C38" i="1"/>
  <c r="M28" i="1"/>
  <c r="K64" i="1"/>
  <c r="M38" i="1"/>
  <c r="M64" i="1"/>
  <c r="K28" i="1"/>
  <c r="L18" i="1"/>
  <c r="N69" i="1" l="1"/>
  <c r="M69" i="1"/>
  <c r="L69" i="1"/>
  <c r="G57" i="1" l="1"/>
  <c r="G16" i="1"/>
  <c r="G26" i="1"/>
  <c r="H58" i="1"/>
  <c r="I16" i="1"/>
  <c r="I57" i="1"/>
  <c r="I26" i="1"/>
  <c r="H26" i="1"/>
  <c r="F58" i="1"/>
  <c r="I58" i="1"/>
  <c r="H16" i="1"/>
  <c r="G58" i="1"/>
  <c r="H57" i="1"/>
  <c r="F15" i="1"/>
  <c r="G15" i="1"/>
  <c r="F26" i="1" l="1"/>
  <c r="F57" i="1"/>
  <c r="H15" i="1"/>
  <c r="K15" i="1"/>
  <c r="C15" i="1"/>
  <c r="K58" i="1"/>
  <c r="J58" i="1"/>
  <c r="C58" i="1"/>
  <c r="H23" i="1"/>
  <c r="H69" i="1" s="1"/>
  <c r="I15" i="1"/>
  <c r="I23" i="1"/>
  <c r="G23" i="1"/>
  <c r="J15" i="1" l="1"/>
  <c r="G69" i="1"/>
  <c r="F16" i="1"/>
  <c r="F23" i="1"/>
  <c r="I69" i="1"/>
  <c r="C57" i="1"/>
  <c r="C54" i="1" s="1"/>
  <c r="K57" i="1"/>
  <c r="J57" i="1"/>
  <c r="C26" i="1"/>
  <c r="J26" i="1"/>
  <c r="K26" i="1"/>
  <c r="K23" i="1" l="1"/>
  <c r="K18" i="1"/>
  <c r="C23" i="1"/>
  <c r="C18" i="1" s="1"/>
  <c r="J23" i="1"/>
  <c r="K54" i="1"/>
  <c r="K16" i="1"/>
  <c r="C16" i="1"/>
  <c r="C12" i="1" s="1"/>
  <c r="J16" i="1"/>
  <c r="J69" i="1" s="1"/>
  <c r="C69" i="1" l="1"/>
  <c r="F69" i="1"/>
  <c r="K69" i="1" s="1"/>
  <c r="D28" i="1" l="1"/>
  <c r="D38" i="1"/>
  <c r="E64" i="1"/>
  <c r="D64" i="1"/>
  <c r="D18" i="1" l="1"/>
  <c r="D54" i="1"/>
  <c r="E69" i="1" l="1"/>
  <c r="D12" i="1"/>
  <c r="D69" i="1" s="1"/>
</calcChain>
</file>

<file path=xl/sharedStrings.xml><?xml version="1.0" encoding="utf-8"?>
<sst xmlns="http://schemas.openxmlformats.org/spreadsheetml/2006/main" count="88" uniqueCount="87">
  <si>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</si>
  <si>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</si>
  <si>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</si>
  <si>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</si>
  <si>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</si>
  <si>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</si>
  <si>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</si>
  <si>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</si>
  <si>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</si>
  <si>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T1</t>
  </si>
  <si>
    <t>T2</t>
  </si>
  <si>
    <t>T3</t>
  </si>
  <si>
    <t>T4</t>
  </si>
  <si>
    <t>variacion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</si>
  <si>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</si>
  <si>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</si>
  <si>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</si>
  <si>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</si>
  <si>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</si>
  <si>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</si>
  <si>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</si>
  <si>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</si>
  <si>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</si>
  <si>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</si>
  <si>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</si>
  <si>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</si>
  <si>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</si>
  <si>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</si>
  <si>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</si>
  <si>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</si>
  <si>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</si>
  <si>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</si>
  <si>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</si>
  <si>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</si>
  <si>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</si>
  <si>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</si>
  <si>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</si>
  <si>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</si>
  <si>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</si>
  <si>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</si>
  <si>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</si>
  <si>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</si>
  <si>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</si>
  <si>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</si>
  <si>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</si>
  <si>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</si>
  <si>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</si>
  <si>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</si>
  <si>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</si>
  <si>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</si>
  <si>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</si>
  <si>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</si>
  <si>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</si>
  <si>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</si>
  <si>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</si>
  <si>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</si>
  <si>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</si>
  <si>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</si>
  <si>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</si>
  <si>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</si>
  <si>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</si>
  <si>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</si>
  <si>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</si>
  <si>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</si>
  <si>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</si>
  <si>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</si>
  <si>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</si>
  <si>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</si>
  <si>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</si>
  <si>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</si>
  <si>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</si>
  <si>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</si>
  <si>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</si>
  <si>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</si>
  <si>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</si>
  <si>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</si>
  <si>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</si>
  <si>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</si>
  <si>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</si>
  <si>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</si>
  <si>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</si>
  <si>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</si>
  <si>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</si>
  <si>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</si>
  <si>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Marzo</t>
  </si>
  <si>
    <t>Abril</t>
  </si>
  <si>
    <t>Fecha de Registro: hasta el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</si>
</sst>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/>
    </xf>
    <xf numFmtId="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369794</xdr:colOff>
      <xdr:row>2</xdr:row>
      <xdr:rowOff>179294</xdr:rowOff>
    </xdr:from>
    <xdr:to>
      <xdr:col>1</xdr:col>
      <xdr:colOff>2196353</xdr:colOff>
      <xdr:row>6</xdr:row>
      <xdr:rowOff>179402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69794" y="1120588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381002</xdr:colOff>
      <xdr:row>3</xdr:row>
      <xdr:rowOff>67237</xdr:rowOff>
    </xdr:from>
    <xdr:to>
      <xdr:col>9</xdr:col>
      <xdr:colOff>683560</xdr:colOff>
      <xdr:row>7</xdr:row>
      <xdr:rowOff>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0561" y="1243855"/>
          <a:ext cx="1725705" cy="806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lantilla Ejecución O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E12">
            <v>417946235.00349998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29811837.389999997</v>
          </cell>
          <cell r="J12">
            <v>41261259.210000001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354421683.00349998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26401038.709999997</v>
          </cell>
          <cell r="J13">
            <v>41261259.210000001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22215295.049999997</v>
          </cell>
          <cell r="J14">
            <v>22307846.210000001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212066801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18433067.559999999</v>
          </cell>
          <cell r="J15">
            <v>18535678.710000001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212066801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18433067.559999999</v>
          </cell>
          <cell r="J16">
            <v>18535678.710000001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35677855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25021200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10656655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643000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534309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38245630.003499992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3381595.8099999996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1564099.21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1564099.21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1572994.1099999999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1572994.1099999999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2564233.73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244502.49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2564233.73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244502.49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43666647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2697818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2000000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2000000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100000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3240371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700000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700000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1324011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1324011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416360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416360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8639074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3075000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2200000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5564074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515400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2538385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1100000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1310289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4119618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3286618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1250000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2030818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658000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1073123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275000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275000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16216352</v>
          </cell>
          <cell r="F199">
            <v>8460</v>
          </cell>
          <cell r="G199">
            <v>178691.96</v>
          </cell>
          <cell r="H199">
            <v>2046198.68</v>
          </cell>
          <cell r="I199">
            <v>577937.06999999995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673600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660000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660000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279008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156000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156000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14700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14700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1830000</v>
          </cell>
          <cell r="F215">
            <v>0</v>
          </cell>
          <cell r="G215">
            <v>0</v>
          </cell>
          <cell r="H215">
            <v>642665.72</v>
          </cell>
          <cell r="I215">
            <v>421930.5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800000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800000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150000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150000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863000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863000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110000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110000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110000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6000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6000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6000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487600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7600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7000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480000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190000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290000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6150200</v>
          </cell>
          <cell r="F254">
            <v>0</v>
          </cell>
          <cell r="G254">
            <v>0</v>
          </cell>
          <cell r="H254">
            <v>35202.44</v>
          </cell>
          <cell r="I254">
            <v>34666.589999999997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4151200</v>
          </cell>
          <cell r="F255">
            <v>0</v>
          </cell>
          <cell r="G255">
            <v>0</v>
          </cell>
          <cell r="H255">
            <v>34482.400000000001</v>
          </cell>
          <cell r="I255">
            <v>20664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  <cell r="F258">
            <v>0</v>
          </cell>
          <cell r="G258">
            <v>0</v>
          </cell>
          <cell r="H258">
            <v>30258</v>
          </cell>
          <cell r="I258">
            <v>20664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2.3.7.1.05</v>
          </cell>
          <cell r="D259" t="str">
            <v>Aceites y Grasas</v>
          </cell>
          <cell r="E259">
            <v>5600</v>
          </cell>
          <cell r="F259">
            <v>0</v>
          </cell>
          <cell r="G259">
            <v>0</v>
          </cell>
          <cell r="H259">
            <v>4224.3999999999996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1999000</v>
          </cell>
          <cell r="F263">
            <v>0</v>
          </cell>
          <cell r="G263">
            <v>0</v>
          </cell>
          <cell r="H263">
            <v>720.04</v>
          </cell>
          <cell r="I263">
            <v>14002.59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70000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10000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35000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1818000</v>
          </cell>
          <cell r="F269">
            <v>0</v>
          </cell>
          <cell r="G269">
            <v>0</v>
          </cell>
          <cell r="H269">
            <v>0</v>
          </cell>
          <cell r="I269">
            <v>1577.19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60000</v>
          </cell>
          <cell r="F271">
            <v>0</v>
          </cell>
          <cell r="G271">
            <v>0</v>
          </cell>
          <cell r="H271">
            <v>720.04</v>
          </cell>
          <cell r="I271">
            <v>12425.4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6679944</v>
          </cell>
          <cell r="F272">
            <v>0</v>
          </cell>
          <cell r="G272">
            <v>0</v>
          </cell>
          <cell r="H272">
            <v>1099229.42</v>
          </cell>
          <cell r="I272">
            <v>121339.98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2.3.9.1</v>
          </cell>
          <cell r="D273" t="str">
            <v>Material para limpieza e higiene</v>
          </cell>
          <cell r="E273">
            <v>980000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900000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80000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901000</v>
          </cell>
          <cell r="F276">
            <v>0</v>
          </cell>
          <cell r="G276">
            <v>0</v>
          </cell>
          <cell r="H276">
            <v>171895.03</v>
          </cell>
          <cell r="I276">
            <v>26054.98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851000</v>
          </cell>
          <cell r="F277">
            <v>0</v>
          </cell>
          <cell r="G277">
            <v>0</v>
          </cell>
          <cell r="H277">
            <v>170833.03</v>
          </cell>
          <cell r="I277">
            <v>26054.98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  <cell r="F278">
            <v>0</v>
          </cell>
          <cell r="G278">
            <v>0</v>
          </cell>
          <cell r="H278">
            <v>1062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66000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66000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25000</v>
          </cell>
          <cell r="F281">
            <v>0</v>
          </cell>
          <cell r="G281">
            <v>0</v>
          </cell>
          <cell r="H281">
            <v>1180</v>
          </cell>
          <cell r="I281">
            <v>2655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25000</v>
          </cell>
          <cell r="F282">
            <v>0</v>
          </cell>
          <cell r="G282">
            <v>0</v>
          </cell>
          <cell r="H282">
            <v>1180</v>
          </cell>
          <cell r="I282">
            <v>2655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500000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500000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2637944</v>
          </cell>
          <cell r="F285">
            <v>0</v>
          </cell>
          <cell r="G285">
            <v>0</v>
          </cell>
          <cell r="H285">
            <v>891136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2637944</v>
          </cell>
          <cell r="F286">
            <v>0</v>
          </cell>
          <cell r="G286">
            <v>0</v>
          </cell>
          <cell r="H286">
            <v>891136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275000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2.3.9.8.01</v>
          </cell>
          <cell r="D290" t="str">
            <v>Repuestos</v>
          </cell>
          <cell r="E290">
            <v>55000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2.3.9.8.02</v>
          </cell>
          <cell r="D291" t="str">
            <v>Accesorios</v>
          </cell>
          <cell r="E291">
            <v>220000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1265000</v>
          </cell>
          <cell r="F292">
            <v>0</v>
          </cell>
          <cell r="G292">
            <v>0</v>
          </cell>
          <cell r="H292">
            <v>35018.39</v>
          </cell>
          <cell r="I292">
            <v>92630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25000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320000</v>
          </cell>
          <cell r="F296">
            <v>0</v>
          </cell>
          <cell r="G296">
            <v>0</v>
          </cell>
          <cell r="H296">
            <v>23418.99</v>
          </cell>
          <cell r="I296">
            <v>89090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920000</v>
          </cell>
          <cell r="F297">
            <v>0</v>
          </cell>
          <cell r="G297">
            <v>0</v>
          </cell>
          <cell r="H297">
            <v>11599.4</v>
          </cell>
          <cell r="I297">
            <v>3540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2.4</v>
          </cell>
          <cell r="D298" t="str">
            <v>TRANSFERENCIAS CORRIENTES</v>
          </cell>
          <cell r="E298">
            <v>0</v>
          </cell>
          <cell r="F298">
            <v>0</v>
          </cell>
          <cell r="G298">
            <v>408911.74</v>
          </cell>
          <cell r="H298">
            <v>-408911.74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0</v>
          </cell>
          <cell r="F317">
            <v>0</v>
          </cell>
          <cell r="G317">
            <v>408911.74</v>
          </cell>
          <cell r="H317">
            <v>-408911.74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0</v>
          </cell>
          <cell r="F320">
            <v>0</v>
          </cell>
          <cell r="G320">
            <v>408911.74</v>
          </cell>
          <cell r="H320">
            <v>-408911.74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0</v>
          </cell>
          <cell r="F321">
            <v>0</v>
          </cell>
          <cell r="G321">
            <v>408911.74</v>
          </cell>
          <cell r="H321">
            <v>-408911.74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3641553</v>
          </cell>
          <cell r="F322">
            <v>0</v>
          </cell>
          <cell r="G322">
            <v>0</v>
          </cell>
          <cell r="H322">
            <v>42500.04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2.6.1</v>
          </cell>
          <cell r="D323" t="str">
            <v>MOBILIARIO Y EQUIPO</v>
          </cell>
          <cell r="E323">
            <v>247396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15000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15000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10000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10000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170000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2.6.1.4.01</v>
          </cell>
          <cell r="D331" t="str">
            <v>Electrodomésticos</v>
          </cell>
          <cell r="E331">
            <v>170000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52396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52396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2.6.3.2</v>
          </cell>
          <cell r="D346" t="str">
            <v>Instrumental medico y de laboratio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2107404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24000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24000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50000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50000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630000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600000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448404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104857.87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448404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104857.87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105000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105000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850000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2.6.5.8.01</v>
          </cell>
          <cell r="D371" t="str">
            <v>Otros equipos</v>
          </cell>
          <cell r="E371">
            <v>850000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1196753</v>
          </cell>
          <cell r="F372">
            <v>0</v>
          </cell>
          <cell r="G372">
            <v>0</v>
          </cell>
          <cell r="H372">
            <v>42500.04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450000</v>
          </cell>
          <cell r="F375">
            <v>0</v>
          </cell>
          <cell r="G375">
            <v>0</v>
          </cell>
          <cell r="H375">
            <v>42500.04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450000</v>
          </cell>
          <cell r="F376">
            <v>0</v>
          </cell>
          <cell r="G376">
            <v>0</v>
          </cell>
          <cell r="H376">
            <v>42500.04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</sheetData>
      <sheetData sheetId="9"/>
      <sheetData sheetId="10">
        <row r="12">
          <cell r="C12" t="str">
            <v xml:space="preserve">Total </v>
          </cell>
          <cell r="D12" t="str">
            <v>Presupuesto Aprobado</v>
          </cell>
          <cell r="E12" t="str">
            <v>Presupuesto Modificado</v>
          </cell>
        </row>
        <row r="13">
          <cell r="B13" t="str">
            <v>2 - GASTOS</v>
          </cell>
        </row>
        <row r="14">
          <cell r="B14" t="str">
            <v>2.1 - REMUNERACIONES Y CONTRIBUCIONES</v>
          </cell>
          <cell r="C14">
            <v>147290705.15000001</v>
          </cell>
          <cell r="D14">
            <v>354421683.00349998</v>
          </cell>
          <cell r="E14">
            <v>354421683.00349998</v>
          </cell>
        </row>
        <row r="15">
          <cell r="B15" t="str">
            <v>2.1.1 - REMUNERACIONES</v>
          </cell>
          <cell r="C15">
            <v>112310637.21000001</v>
          </cell>
          <cell r="D15">
            <v>272309821</v>
          </cell>
          <cell r="E15">
            <v>272309821</v>
          </cell>
        </row>
        <row r="16">
          <cell r="B16" t="str">
            <v>2.1.2 - SOBRESUELDOS</v>
          </cell>
          <cell r="C16">
            <v>18037317.189999998</v>
          </cell>
          <cell r="D16">
            <v>43866232</v>
          </cell>
          <cell r="E16">
            <v>43866232</v>
          </cell>
        </row>
        <row r="17">
          <cell r="B17" t="str">
            <v>2.1.3 - DIETAS Y GASTOS DE REPRESENTACIÓN</v>
          </cell>
          <cell r="C17">
            <v>0</v>
          </cell>
          <cell r="D17">
            <v>0</v>
          </cell>
          <cell r="E17">
            <v>0</v>
          </cell>
        </row>
        <row r="18">
          <cell r="B18" t="str">
            <v>2.1.4 - GRATIFICACIONES Y BONIFICACIONES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2.1.5 - CONTRIBUCIONES A LA SEGURIDAD SOCIAL</v>
          </cell>
          <cell r="C19">
            <v>16942750.75</v>
          </cell>
          <cell r="D19">
            <v>38245630.003499992</v>
          </cell>
          <cell r="E19">
            <v>38245630.003499992</v>
          </cell>
        </row>
        <row r="20">
          <cell r="B20" t="str">
            <v>2.2 - CONTRATACIÓN DE SERVICIOS</v>
          </cell>
          <cell r="C20">
            <v>10154793.18</v>
          </cell>
          <cell r="D20">
            <v>32376491</v>
          </cell>
          <cell r="E20">
            <v>50671995.769999996</v>
          </cell>
        </row>
        <row r="21">
          <cell r="B21" t="str">
            <v>2.2.1 - SERVICIOS BÁSICOS</v>
          </cell>
          <cell r="C21">
            <v>6292619.3999999994</v>
          </cell>
          <cell r="D21">
            <v>22296543</v>
          </cell>
          <cell r="E21">
            <v>23796643</v>
          </cell>
        </row>
        <row r="22">
          <cell r="B22" t="str">
            <v>2.2.2 - PUBLICIDAD, IMPRESIÓN Y ENCUADERNACIÓN</v>
          </cell>
          <cell r="C22">
            <v>0</v>
          </cell>
          <cell r="D22">
            <v>1497818</v>
          </cell>
          <cell r="E22">
            <v>2697818</v>
          </cell>
        </row>
        <row r="23">
          <cell r="B23" t="str">
            <v>2.2.3 - VIÁTICOS</v>
          </cell>
          <cell r="C23">
            <v>0</v>
          </cell>
          <cell r="D23">
            <v>0</v>
          </cell>
          <cell r="E23">
            <v>0</v>
          </cell>
        </row>
        <row r="24">
          <cell r="B24" t="str">
            <v>2.2.4 - TRANSPORTE Y ALMACENAJE</v>
          </cell>
          <cell r="C24">
            <v>25000</v>
          </cell>
          <cell r="D24">
            <v>0</v>
          </cell>
          <cell r="E24">
            <v>100000</v>
          </cell>
        </row>
        <row r="25">
          <cell r="B25" t="str">
            <v>2.2.5 - ALQUILERES Y RENTAS</v>
          </cell>
          <cell r="C25">
            <v>0</v>
          </cell>
          <cell r="D25">
            <v>271999</v>
          </cell>
          <cell r="E25">
            <v>7000000</v>
          </cell>
        </row>
        <row r="26">
          <cell r="B26" t="str">
            <v>2.2.6 - SEGUROS</v>
          </cell>
          <cell r="C26">
            <v>303088.8</v>
          </cell>
          <cell r="D26">
            <v>2240371</v>
          </cell>
          <cell r="E26">
            <v>3240371</v>
          </cell>
        </row>
        <row r="27">
          <cell r="B27" t="str">
            <v>2.2.7 - SERVICIOS DE CONSERVACIÓN, REPARACIONES MENORES E INSTALACIONES TEMPORALES</v>
          </cell>
          <cell r="C27">
            <v>1587421.6800000002</v>
          </cell>
          <cell r="D27">
            <v>3435019</v>
          </cell>
          <cell r="E27">
            <v>8644422.7699999996</v>
          </cell>
        </row>
        <row r="28">
          <cell r="B28" t="str">
            <v>2.2.8 - OTROS SERVICIOS NO INCLUIDOS EN CONCEPTOS ANTERIORES</v>
          </cell>
          <cell r="C28">
            <v>1202855.31</v>
          </cell>
          <cell r="D28">
            <v>1836618</v>
          </cell>
          <cell r="E28">
            <v>4119618</v>
          </cell>
        </row>
        <row r="29">
          <cell r="B29" t="str">
            <v>2.2.9 - OTRAS CONTRATACIONES DE SERVICIOS</v>
          </cell>
          <cell r="C29">
            <v>743807.99</v>
          </cell>
          <cell r="D29">
            <v>798123</v>
          </cell>
          <cell r="E29">
            <v>1073123</v>
          </cell>
        </row>
        <row r="30">
          <cell r="B30" t="str">
            <v>2.3 - MATERIALES Y SUMINISTROS</v>
          </cell>
          <cell r="C30">
            <v>2811287.71</v>
          </cell>
          <cell r="D30">
            <v>7014508</v>
          </cell>
          <cell r="E30">
            <v>32391675.129999999</v>
          </cell>
        </row>
        <row r="31">
          <cell r="B31" t="str">
            <v>2.3.1 - ALIMENTOS Y PRODUCTOS AGROFORESTALES</v>
          </cell>
          <cell r="C31">
            <v>456253.06000000006</v>
          </cell>
          <cell r="D31">
            <v>500000</v>
          </cell>
          <cell r="E31">
            <v>673600</v>
          </cell>
        </row>
        <row r="32">
          <cell r="B32" t="str">
            <v>2.3.2 - TEXTILES Y VESTUARIOS</v>
          </cell>
          <cell r="C32">
            <v>0</v>
          </cell>
          <cell r="D32">
            <v>198308</v>
          </cell>
          <cell r="E32">
            <v>318470.74</v>
          </cell>
        </row>
        <row r="33">
          <cell r="B33" t="str">
            <v>2.3.3 - PRODUCTOS DE PAPEL, CARTÓN E IMPRESOS</v>
          </cell>
          <cell r="C33">
            <v>1064596.22</v>
          </cell>
          <cell r="D33">
            <v>300000</v>
          </cell>
          <cell r="E33">
            <v>4005466.37</v>
          </cell>
        </row>
        <row r="34">
          <cell r="B34" t="str">
            <v>2.3.4 - PRODUCTOS FARMACÉUTICOS</v>
          </cell>
          <cell r="C34">
            <v>0</v>
          </cell>
          <cell r="D34">
            <v>300000</v>
          </cell>
          <cell r="E34">
            <v>1610000</v>
          </cell>
        </row>
        <row r="35">
          <cell r="B35" t="str">
            <v>2.3.5 - PRODUCTOS DE CUERO, CAUCHO Y PLÁSTICO</v>
          </cell>
          <cell r="C35">
            <v>0</v>
          </cell>
          <cell r="D35">
            <v>0</v>
          </cell>
          <cell r="E35">
            <v>6000</v>
          </cell>
        </row>
        <row r="36">
          <cell r="B36" t="str">
            <v>2.3.6 - PRODUCTOS DE MINERALES, METÁLICOS Y NO METÁLICOS</v>
          </cell>
          <cell r="C36">
            <v>0</v>
          </cell>
          <cell r="D36">
            <v>163600</v>
          </cell>
          <cell r="E36">
            <v>507600</v>
          </cell>
        </row>
        <row r="37">
          <cell r="B37" t="str">
            <v>2.3.7 - COMBUSTIBLES, LUBRICANTES, PRODUCTOS QUÍMICOS Y CONEXOS</v>
          </cell>
          <cell r="C37">
            <v>69869.03</v>
          </cell>
          <cell r="D37">
            <v>4177600</v>
          </cell>
          <cell r="E37">
            <v>6150200</v>
          </cell>
        </row>
        <row r="38">
          <cell r="B38" t="str">
            <v>2.3.8 - GASTOS QUE SE ASIGNARÁN DURANTE EL EJERCICIO (ART. 32 Y 33 LEY 423-06)</v>
          </cell>
          <cell r="C38">
            <v>0</v>
          </cell>
          <cell r="D38">
            <v>0</v>
          </cell>
          <cell r="E38">
            <v>0</v>
          </cell>
        </row>
        <row r="39">
          <cell r="B39" t="str">
            <v>2.3.9 - PRODUCTOS Y ÚTILES VARIOS</v>
          </cell>
          <cell r="C39">
            <v>1220569.3999999999</v>
          </cell>
          <cell r="D39">
            <v>1375000</v>
          </cell>
          <cell r="E39">
            <v>19120338.02</v>
          </cell>
        </row>
        <row r="40">
          <cell r="B40" t="str">
            <v>2.4 - TRANSFERENCIAS CORRIENTES</v>
          </cell>
          <cell r="C40">
            <v>0</v>
          </cell>
          <cell r="D40">
            <v>500000</v>
          </cell>
          <cell r="E40">
            <v>0</v>
          </cell>
        </row>
        <row r="41">
          <cell r="B41" t="str">
            <v>2.4.1 - TRANSFERENCIAS CORRIENTES AL SECTOR PRIVADO</v>
          </cell>
          <cell r="C41">
            <v>0</v>
          </cell>
          <cell r="D41">
            <v>0</v>
          </cell>
          <cell r="E41">
            <v>0</v>
          </cell>
        </row>
        <row r="42">
          <cell r="B42" t="str">
            <v>2.4.2 - TRANSFERENCIAS CORRIENTES AL  GOBIERNO GENERAL NACIONAL</v>
          </cell>
          <cell r="C42">
            <v>0</v>
          </cell>
          <cell r="D42">
            <v>0</v>
          </cell>
          <cell r="E42">
            <v>0</v>
          </cell>
        </row>
        <row r="43">
          <cell r="B43" t="str">
            <v>2.4.3 - TRANSFERENCIAS CORRIENTES A GOBIERNOS GENERALES LOCALES</v>
          </cell>
          <cell r="C43">
            <v>0</v>
          </cell>
          <cell r="D43">
            <v>0</v>
          </cell>
          <cell r="E43">
            <v>0</v>
          </cell>
        </row>
        <row r="44">
          <cell r="B44" t="str">
            <v>2.4.4 - TRANSFERENCIAS CORRIENTES A EMPRESAS PÚBLICAS NO FINANCIERAS</v>
          </cell>
          <cell r="C44">
            <v>0</v>
          </cell>
          <cell r="D44">
            <v>0</v>
          </cell>
          <cell r="E44">
            <v>0</v>
          </cell>
        </row>
        <row r="45">
          <cell r="B45" t="str">
            <v>2.4.5 - TRANSFERENCIAS CORRIENTES A INSTITUCIONES PÚBLICAS FINANCIERAS</v>
          </cell>
          <cell r="D45">
            <v>0</v>
          </cell>
          <cell r="E45">
            <v>0</v>
          </cell>
        </row>
        <row r="46">
          <cell r="B46" t="str">
            <v>2.4.7 - TRANSFERENCIAS CORRIENTES AL SECTOR EXTERNO</v>
          </cell>
          <cell r="C46">
            <v>0</v>
          </cell>
          <cell r="D46">
            <v>500000</v>
          </cell>
          <cell r="E46">
            <v>0</v>
          </cell>
        </row>
        <row r="47">
          <cell r="B47" t="str">
            <v>2.4.9 - TRANSFERENCIAS CORRIENTES A OTRAS INSTITUCIONES PÚBLICAS</v>
          </cell>
          <cell r="C47">
            <v>0</v>
          </cell>
          <cell r="D47">
            <v>0</v>
          </cell>
          <cell r="E47">
            <v>0</v>
          </cell>
        </row>
        <row r="48">
          <cell r="B48" t="str">
            <v>2.5 - TRANSFERENCIAS DE CAPITAL</v>
          </cell>
          <cell r="C48">
            <v>0</v>
          </cell>
          <cell r="D48">
            <v>0</v>
          </cell>
          <cell r="E48">
            <v>0</v>
          </cell>
        </row>
        <row r="49">
          <cell r="B49" t="str">
            <v>2.5.1 - TRANSFERENCIAS DE CAPITAL AL SECTOR PRIVADO</v>
          </cell>
          <cell r="C49">
            <v>0</v>
          </cell>
          <cell r="D49">
            <v>0</v>
          </cell>
          <cell r="E49">
            <v>0</v>
          </cell>
        </row>
        <row r="50">
          <cell r="B50" t="str">
            <v>2.5.2 - TRANSFERENCIAS DE CAPITAL AL GOBIERNO GENERAL  NACIONAL</v>
          </cell>
          <cell r="C50">
            <v>0</v>
          </cell>
          <cell r="D50">
            <v>0</v>
          </cell>
          <cell r="E50">
            <v>0</v>
          </cell>
        </row>
        <row r="51">
          <cell r="B51" t="str">
            <v>2.5.3 - TRANSFERENCIAS DE CAPITAL A GOBIERNOS GENERALES LOCALES</v>
          </cell>
          <cell r="C51">
            <v>0</v>
          </cell>
          <cell r="D51">
            <v>0</v>
          </cell>
          <cell r="E51">
            <v>0</v>
          </cell>
        </row>
        <row r="52">
          <cell r="B52" t="str">
            <v>2.5.4 - TRANSFERENCIAS DE CAPITAL  A EMPRESAS PÚBLICAS NO FINANCIERAS</v>
          </cell>
          <cell r="C52">
            <v>0</v>
          </cell>
          <cell r="D52">
            <v>0</v>
          </cell>
          <cell r="E52">
            <v>0</v>
          </cell>
        </row>
        <row r="53">
          <cell r="B53" t="str">
            <v>2.5.5 - TRANSFERENCIAS DE CAPITAL A INSTITUCIONES PÚBLICAS FINANCIERAS</v>
          </cell>
          <cell r="C53">
            <v>0</v>
          </cell>
          <cell r="D53">
            <v>0</v>
          </cell>
          <cell r="E53">
            <v>0</v>
          </cell>
        </row>
        <row r="54">
          <cell r="B54" t="str">
            <v>2.5.6 - TRANSFERENCIAS DE CAPITAL AL SECTOR EXTERNO</v>
          </cell>
          <cell r="C54">
            <v>0</v>
          </cell>
          <cell r="D54">
            <v>0</v>
          </cell>
          <cell r="E54">
            <v>0</v>
          </cell>
        </row>
        <row r="55">
          <cell r="B55" t="str">
            <v>2.5.9- TRANSFERENCIAS DE CAPITAL A OTRAS INSTITUCIONES PÚBLICAS</v>
          </cell>
          <cell r="C55">
            <v>0</v>
          </cell>
          <cell r="D55">
            <v>0</v>
          </cell>
          <cell r="E55">
            <v>0</v>
          </cell>
        </row>
        <row r="56">
          <cell r="B56" t="str">
            <v>2.6 - BIENES MUEBLES, INMUEBLES E INTANGIBLES</v>
          </cell>
          <cell r="C56">
            <v>42500.04</v>
          </cell>
          <cell r="D56">
            <v>2605753</v>
          </cell>
          <cell r="E56">
            <v>51846747.110000007</v>
          </cell>
        </row>
        <row r="57">
          <cell r="B57" t="str">
            <v>2.6.1 - MOBILIARIO Y EQUIPO</v>
          </cell>
          <cell r="C57">
            <v>0</v>
          </cell>
          <cell r="D57">
            <v>460000</v>
          </cell>
          <cell r="E57">
            <v>38816048.530000001</v>
          </cell>
        </row>
        <row r="58">
          <cell r="B58" t="str">
            <v>2.6.2 - MOBILIARIO Y EQUIPO AUDIOVISUAL, RECREATIVO Y EDUCACIONAL</v>
          </cell>
          <cell r="C58">
            <v>0</v>
          </cell>
          <cell r="D58">
            <v>0</v>
          </cell>
          <cell r="E58">
            <v>8007134.1299999999</v>
          </cell>
        </row>
        <row r="59">
          <cell r="B59" t="str">
            <v>2.6.3 - EQUIPO E INSTRUMENTAL, CIENTÍFICO Y LABORATORIO</v>
          </cell>
          <cell r="C59">
            <v>0</v>
          </cell>
          <cell r="D59">
            <v>90000</v>
          </cell>
          <cell r="E59">
            <v>312544</v>
          </cell>
        </row>
        <row r="60">
          <cell r="B60" t="str">
            <v>2.6.4 - VEHÍCULOS Y EQUIPO DE TRANSPORTE, TRACCIÓN Y ELEVACIÓN</v>
          </cell>
          <cell r="C60">
            <v>0</v>
          </cell>
          <cell r="D60">
            <v>0</v>
          </cell>
          <cell r="E60">
            <v>5140</v>
          </cell>
        </row>
        <row r="61">
          <cell r="B61" t="str">
            <v>2.6.5 - MAQUINARIA, OTROS EQUIPOS Y HERRAMIENTAS</v>
          </cell>
          <cell r="C61">
            <v>0</v>
          </cell>
          <cell r="D61">
            <v>859000</v>
          </cell>
          <cell r="E61">
            <v>3509127.45</v>
          </cell>
        </row>
        <row r="62">
          <cell r="B62" t="str">
            <v>2.6.6 - EQUIPOS DE DEFENSA Y SEGURIDAD</v>
          </cell>
          <cell r="C62">
            <v>42500.04</v>
          </cell>
          <cell r="D62">
            <v>1196753</v>
          </cell>
          <cell r="E62">
            <v>1196753</v>
          </cell>
        </row>
        <row r="63">
          <cell r="B63" t="str">
            <v>2.6.7 - ACTIVOS BIÓLOGICOS</v>
          </cell>
          <cell r="C63">
            <v>0</v>
          </cell>
          <cell r="D63">
            <v>0</v>
          </cell>
          <cell r="E63">
            <v>0</v>
          </cell>
        </row>
        <row r="64">
          <cell r="B64" t="str">
            <v>2.6.8 - BIENES INTANGIBLES</v>
          </cell>
          <cell r="C64">
            <v>0</v>
          </cell>
          <cell r="D64">
            <v>0</v>
          </cell>
          <cell r="E64">
            <v>0</v>
          </cell>
        </row>
        <row r="65">
          <cell r="B65" t="str">
            <v>2.6.9 - EDIFICIOS, ESTRUCTURAS, TIERRAS, TERRENOS Y OBJETOS DE VALOR</v>
          </cell>
          <cell r="C65">
            <v>0</v>
          </cell>
          <cell r="D65">
            <v>0</v>
          </cell>
          <cell r="E65">
            <v>0</v>
          </cell>
        </row>
        <row r="66">
          <cell r="B66" t="str">
            <v>2.7 - OBRAS</v>
          </cell>
          <cell r="C66">
            <v>0</v>
          </cell>
          <cell r="D66">
            <v>300000</v>
          </cell>
          <cell r="E66">
            <v>0</v>
          </cell>
        </row>
        <row r="67">
          <cell r="B67" t="str">
            <v>2.7.1 - OBRAS EN EDIFICACIONES</v>
          </cell>
          <cell r="C67">
            <v>0</v>
          </cell>
          <cell r="D67">
            <v>300000</v>
          </cell>
          <cell r="E67">
            <v>0</v>
          </cell>
        </row>
        <row r="68">
          <cell r="B68" t="str">
            <v>2.7.2 - INFRAESTRUCTURA</v>
          </cell>
          <cell r="C68">
            <v>0</v>
          </cell>
          <cell r="D68">
            <v>0</v>
          </cell>
          <cell r="E68">
            <v>0</v>
          </cell>
        </row>
        <row r="69">
          <cell r="B69" t="str">
            <v>2.7.3 - CONSTRUCCIONES EN BIENES CONCESIONADOS</v>
          </cell>
          <cell r="C69">
            <v>0</v>
          </cell>
          <cell r="D69">
            <v>0</v>
          </cell>
          <cell r="E69">
            <v>0</v>
          </cell>
        </row>
        <row r="70">
          <cell r="B70" t="str">
            <v>2.7.4 - GASTOS QUE SE ASIGNARÁN DURANTE EL EJERCICIO PARA INVERSIÓN (ART. 32 Y 33 LEY 423-06)</v>
          </cell>
          <cell r="C70">
            <v>0</v>
          </cell>
          <cell r="D70">
            <v>0</v>
          </cell>
          <cell r="E70">
            <v>0</v>
          </cell>
        </row>
        <row r="71">
          <cell r="B71" t="str">
            <v>Total Gastos</v>
          </cell>
          <cell r="C71">
            <v>160299286.08000001</v>
          </cell>
          <cell r="D71">
            <v>397218435.00349998</v>
          </cell>
          <cell r="E71">
            <v>489332101.01349998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zoomScale="85" zoomScaleNormal="85" workbookViewId="0">
      <pane xSplit="3" ySplit="12" topLeftCell="D13" activePane="bottomRight" state="frozen"/>
      <selection pane="topRight" activeCell="D1" sqref="D1"/>
      <selection pane="bottomLeft" activeCell="A15" sqref="A15"/>
      <selection pane="bottomRight" activeCell="G10" sqref="G10"/>
    </sheetView>
  </sheetViews>
  <sheetFormatPr baseColWidth="10" defaultColWidth="9.125" defaultRowHeight="15" outlineLevelCol="1" x14ac:dyDescent="0.25"/>
  <cols>
    <col min="1" max="1" width="5.875" style="19" hidden="1" customWidth="1" outlineLevel="1"/>
    <col min="2" max="2" width="42.5" style="19" customWidth="1" collapsed="1"/>
    <col min="3" max="3" width="25" style="19" hidden="1" customWidth="1" outlineLevel="1"/>
    <col min="4" max="4" width="19.375" style="19" customWidth="1" collapsed="1"/>
    <col min="5" max="5" width="21.75" style="19" customWidth="1"/>
    <col min="6" max="6" width="18" style="19" customWidth="1"/>
    <col min="7" max="9" width="18.625" style="19" customWidth="1"/>
    <col min="10" max="10" width="15.375" style="19" bestFit="1" customWidth="1"/>
    <col min="11" max="15" width="24.125" style="19" hidden="1" customWidth="1" outlineLevel="1"/>
    <col min="16" max="16" width="3.25" style="19" hidden="1" customWidth="1" outlineLevel="1"/>
    <col min="17" max="17" width="6" style="19" bestFit="1" customWidth="1" collapsed="1"/>
    <col min="18" max="21" width="6" style="19" bestFit="1" customWidth="1"/>
    <col min="22" max="23" width="7" style="19" bestFit="1" customWidth="1"/>
    <col min="24" max="253" width="9.125" style="19"/>
    <col min="254" max="254" width="49.25" style="19" bestFit="1" customWidth="1"/>
    <col min="255" max="255" width="25" style="19" customWidth="1"/>
    <col min="256" max="256" width="21.25" style="19" customWidth="1"/>
    <col min="257" max="257" width="16.25" style="19" bestFit="1" customWidth="1"/>
    <col min="258" max="258" width="17.875" style="19" bestFit="1" customWidth="1"/>
    <col min="259" max="259" width="18.625" style="19" bestFit="1" customWidth="1"/>
    <col min="260" max="263" width="17.375" style="19" bestFit="1" customWidth="1"/>
    <col min="264" max="264" width="17.375" style="19" customWidth="1"/>
    <col min="265" max="265" width="19.25" style="19" customWidth="1"/>
    <col min="266" max="266" width="17.625" style="19" bestFit="1" customWidth="1"/>
    <col min="267" max="267" width="18.25" style="19" customWidth="1"/>
    <col min="268" max="268" width="30.125" style="19" customWidth="1"/>
    <col min="269" max="269" width="19" style="19" customWidth="1"/>
    <col min="270" max="270" width="20" style="19" customWidth="1"/>
    <col min="271" max="271" width="16.625" style="19" customWidth="1"/>
    <col min="272" max="272" width="16.375" style="19" customWidth="1"/>
    <col min="273" max="277" width="6" style="19" bestFit="1" customWidth="1"/>
    <col min="278" max="279" width="7" style="19" bestFit="1" customWidth="1"/>
    <col min="280" max="509" width="9.125" style="19"/>
    <col min="510" max="510" width="49.25" style="19" bestFit="1" customWidth="1"/>
    <col min="511" max="511" width="25" style="19" customWidth="1"/>
    <col min="512" max="512" width="21.25" style="19" customWidth="1"/>
    <col min="513" max="513" width="16.25" style="19" bestFit="1" customWidth="1"/>
    <col min="514" max="514" width="17.875" style="19" bestFit="1" customWidth="1"/>
    <col min="515" max="515" width="18.625" style="19" bestFit="1" customWidth="1"/>
    <col min="516" max="519" width="17.375" style="19" bestFit="1" customWidth="1"/>
    <col min="520" max="520" width="17.375" style="19" customWidth="1"/>
    <col min="521" max="521" width="19.25" style="19" customWidth="1"/>
    <col min="522" max="522" width="17.625" style="19" bestFit="1" customWidth="1"/>
    <col min="523" max="523" width="18.25" style="19" customWidth="1"/>
    <col min="524" max="524" width="30.125" style="19" customWidth="1"/>
    <col min="525" max="525" width="19" style="19" customWidth="1"/>
    <col min="526" max="526" width="20" style="19" customWidth="1"/>
    <col min="527" max="527" width="16.625" style="19" customWidth="1"/>
    <col min="528" max="528" width="16.375" style="19" customWidth="1"/>
    <col min="529" max="533" width="6" style="19" bestFit="1" customWidth="1"/>
    <col min="534" max="535" width="7" style="19" bestFit="1" customWidth="1"/>
    <col min="536" max="765" width="9.125" style="19"/>
    <col min="766" max="766" width="49.25" style="19" bestFit="1" customWidth="1"/>
    <col min="767" max="767" width="25" style="19" customWidth="1"/>
    <col min="768" max="768" width="21.25" style="19" customWidth="1"/>
    <col min="769" max="769" width="16.25" style="19" bestFit="1" customWidth="1"/>
    <col min="770" max="770" width="17.875" style="19" bestFit="1" customWidth="1"/>
    <col min="771" max="771" width="18.625" style="19" bestFit="1" customWidth="1"/>
    <col min="772" max="775" width="17.375" style="19" bestFit="1" customWidth="1"/>
    <col min="776" max="776" width="17.375" style="19" customWidth="1"/>
    <col min="777" max="777" width="19.25" style="19" customWidth="1"/>
    <col min="778" max="778" width="17.625" style="19" bestFit="1" customWidth="1"/>
    <col min="779" max="779" width="18.25" style="19" customWidth="1"/>
    <col min="780" max="780" width="30.125" style="19" customWidth="1"/>
    <col min="781" max="781" width="19" style="19" customWidth="1"/>
    <col min="782" max="782" width="20" style="19" customWidth="1"/>
    <col min="783" max="783" width="16.625" style="19" customWidth="1"/>
    <col min="784" max="784" width="16.375" style="19" customWidth="1"/>
    <col min="785" max="789" width="6" style="19" bestFit="1" customWidth="1"/>
    <col min="790" max="791" width="7" style="19" bestFit="1" customWidth="1"/>
    <col min="792" max="1021" width="9.125" style="19"/>
    <col min="1022" max="1022" width="49.25" style="19" bestFit="1" customWidth="1"/>
    <col min="1023" max="1023" width="25" style="19" customWidth="1"/>
    <col min="1024" max="1024" width="21.25" style="19" customWidth="1"/>
    <col min="1025" max="1025" width="16.25" style="19" bestFit="1" customWidth="1"/>
    <col min="1026" max="1026" width="17.875" style="19" bestFit="1" customWidth="1"/>
    <col min="1027" max="1027" width="18.625" style="19" bestFit="1" customWidth="1"/>
    <col min="1028" max="1031" width="17.375" style="19" bestFit="1" customWidth="1"/>
    <col min="1032" max="1032" width="17.375" style="19" customWidth="1"/>
    <col min="1033" max="1033" width="19.25" style="19" customWidth="1"/>
    <col min="1034" max="1034" width="17.625" style="19" bestFit="1" customWidth="1"/>
    <col min="1035" max="1035" width="18.25" style="19" customWidth="1"/>
    <col min="1036" max="1036" width="30.125" style="19" customWidth="1"/>
    <col min="1037" max="1037" width="19" style="19" customWidth="1"/>
    <col min="1038" max="1038" width="20" style="19" customWidth="1"/>
    <col min="1039" max="1039" width="16.625" style="19" customWidth="1"/>
    <col min="1040" max="1040" width="16.375" style="19" customWidth="1"/>
    <col min="1041" max="1045" width="6" style="19" bestFit="1" customWidth="1"/>
    <col min="1046" max="1047" width="7" style="19" bestFit="1" customWidth="1"/>
    <col min="1048" max="1277" width="9.125" style="19"/>
    <col min="1278" max="1278" width="49.25" style="19" bestFit="1" customWidth="1"/>
    <col min="1279" max="1279" width="25" style="19" customWidth="1"/>
    <col min="1280" max="1280" width="21.25" style="19" customWidth="1"/>
    <col min="1281" max="1281" width="16.25" style="19" bestFit="1" customWidth="1"/>
    <col min="1282" max="1282" width="17.875" style="19" bestFit="1" customWidth="1"/>
    <col min="1283" max="1283" width="18.625" style="19" bestFit="1" customWidth="1"/>
    <col min="1284" max="1287" width="17.375" style="19" bestFit="1" customWidth="1"/>
    <col min="1288" max="1288" width="17.375" style="19" customWidth="1"/>
    <col min="1289" max="1289" width="19.25" style="19" customWidth="1"/>
    <col min="1290" max="1290" width="17.625" style="19" bestFit="1" customWidth="1"/>
    <col min="1291" max="1291" width="18.25" style="19" customWidth="1"/>
    <col min="1292" max="1292" width="30.125" style="19" customWidth="1"/>
    <col min="1293" max="1293" width="19" style="19" customWidth="1"/>
    <col min="1294" max="1294" width="20" style="19" customWidth="1"/>
    <col min="1295" max="1295" width="16.625" style="19" customWidth="1"/>
    <col min="1296" max="1296" width="16.375" style="19" customWidth="1"/>
    <col min="1297" max="1301" width="6" style="19" bestFit="1" customWidth="1"/>
    <col min="1302" max="1303" width="7" style="19" bestFit="1" customWidth="1"/>
    <col min="1304" max="1533" width="9.125" style="19"/>
    <col min="1534" max="1534" width="49.25" style="19" bestFit="1" customWidth="1"/>
    <col min="1535" max="1535" width="25" style="19" customWidth="1"/>
    <col min="1536" max="1536" width="21.25" style="19" customWidth="1"/>
    <col min="1537" max="1537" width="16.25" style="19" bestFit="1" customWidth="1"/>
    <col min="1538" max="1538" width="17.875" style="19" bestFit="1" customWidth="1"/>
    <col min="1539" max="1539" width="18.625" style="19" bestFit="1" customWidth="1"/>
    <col min="1540" max="1543" width="17.375" style="19" bestFit="1" customWidth="1"/>
    <col min="1544" max="1544" width="17.375" style="19" customWidth="1"/>
    <col min="1545" max="1545" width="19.25" style="19" customWidth="1"/>
    <col min="1546" max="1546" width="17.625" style="19" bestFit="1" customWidth="1"/>
    <col min="1547" max="1547" width="18.25" style="19" customWidth="1"/>
    <col min="1548" max="1548" width="30.125" style="19" customWidth="1"/>
    <col min="1549" max="1549" width="19" style="19" customWidth="1"/>
    <col min="1550" max="1550" width="20" style="19" customWidth="1"/>
    <col min="1551" max="1551" width="16.625" style="19" customWidth="1"/>
    <col min="1552" max="1552" width="16.375" style="19" customWidth="1"/>
    <col min="1553" max="1557" width="6" style="19" bestFit="1" customWidth="1"/>
    <col min="1558" max="1559" width="7" style="19" bestFit="1" customWidth="1"/>
    <col min="1560" max="1789" width="9.125" style="19"/>
    <col min="1790" max="1790" width="49.25" style="19" bestFit="1" customWidth="1"/>
    <col min="1791" max="1791" width="25" style="19" customWidth="1"/>
    <col min="1792" max="1792" width="21.25" style="19" customWidth="1"/>
    <col min="1793" max="1793" width="16.25" style="19" bestFit="1" customWidth="1"/>
    <col min="1794" max="1794" width="17.875" style="19" bestFit="1" customWidth="1"/>
    <col min="1795" max="1795" width="18.625" style="19" bestFit="1" customWidth="1"/>
    <col min="1796" max="1799" width="17.375" style="19" bestFit="1" customWidth="1"/>
    <col min="1800" max="1800" width="17.375" style="19" customWidth="1"/>
    <col min="1801" max="1801" width="19.25" style="19" customWidth="1"/>
    <col min="1802" max="1802" width="17.625" style="19" bestFit="1" customWidth="1"/>
    <col min="1803" max="1803" width="18.25" style="19" customWidth="1"/>
    <col min="1804" max="1804" width="30.125" style="19" customWidth="1"/>
    <col min="1805" max="1805" width="19" style="19" customWidth="1"/>
    <col min="1806" max="1806" width="20" style="19" customWidth="1"/>
    <col min="1807" max="1807" width="16.625" style="19" customWidth="1"/>
    <col min="1808" max="1808" width="16.375" style="19" customWidth="1"/>
    <col min="1809" max="1813" width="6" style="19" bestFit="1" customWidth="1"/>
    <col min="1814" max="1815" width="7" style="19" bestFit="1" customWidth="1"/>
    <col min="1816" max="2045" width="9.125" style="19"/>
    <col min="2046" max="2046" width="49.25" style="19" bestFit="1" customWidth="1"/>
    <col min="2047" max="2047" width="25" style="19" customWidth="1"/>
    <col min="2048" max="2048" width="21.25" style="19" customWidth="1"/>
    <col min="2049" max="2049" width="16.25" style="19" bestFit="1" customWidth="1"/>
    <col min="2050" max="2050" width="17.875" style="19" bestFit="1" customWidth="1"/>
    <col min="2051" max="2051" width="18.625" style="19" bestFit="1" customWidth="1"/>
    <col min="2052" max="2055" width="17.375" style="19" bestFit="1" customWidth="1"/>
    <col min="2056" max="2056" width="17.375" style="19" customWidth="1"/>
    <col min="2057" max="2057" width="19.25" style="19" customWidth="1"/>
    <col min="2058" max="2058" width="17.625" style="19" bestFit="1" customWidth="1"/>
    <col min="2059" max="2059" width="18.25" style="19" customWidth="1"/>
    <col min="2060" max="2060" width="30.125" style="19" customWidth="1"/>
    <col min="2061" max="2061" width="19" style="19" customWidth="1"/>
    <col min="2062" max="2062" width="20" style="19" customWidth="1"/>
    <col min="2063" max="2063" width="16.625" style="19" customWidth="1"/>
    <col min="2064" max="2064" width="16.375" style="19" customWidth="1"/>
    <col min="2065" max="2069" width="6" style="19" bestFit="1" customWidth="1"/>
    <col min="2070" max="2071" width="7" style="19" bestFit="1" customWidth="1"/>
    <col min="2072" max="2301" width="9.125" style="19"/>
    <col min="2302" max="2302" width="49.25" style="19" bestFit="1" customWidth="1"/>
    <col min="2303" max="2303" width="25" style="19" customWidth="1"/>
    <col min="2304" max="2304" width="21.25" style="19" customWidth="1"/>
    <col min="2305" max="2305" width="16.25" style="19" bestFit="1" customWidth="1"/>
    <col min="2306" max="2306" width="17.875" style="19" bestFit="1" customWidth="1"/>
    <col min="2307" max="2307" width="18.625" style="19" bestFit="1" customWidth="1"/>
    <col min="2308" max="2311" width="17.375" style="19" bestFit="1" customWidth="1"/>
    <col min="2312" max="2312" width="17.375" style="19" customWidth="1"/>
    <col min="2313" max="2313" width="19.25" style="19" customWidth="1"/>
    <col min="2314" max="2314" width="17.625" style="19" bestFit="1" customWidth="1"/>
    <col min="2315" max="2315" width="18.25" style="19" customWidth="1"/>
    <col min="2316" max="2316" width="30.125" style="19" customWidth="1"/>
    <col min="2317" max="2317" width="19" style="19" customWidth="1"/>
    <col min="2318" max="2318" width="20" style="19" customWidth="1"/>
    <col min="2319" max="2319" width="16.625" style="19" customWidth="1"/>
    <col min="2320" max="2320" width="16.375" style="19" customWidth="1"/>
    <col min="2321" max="2325" width="6" style="19" bestFit="1" customWidth="1"/>
    <col min="2326" max="2327" width="7" style="19" bestFit="1" customWidth="1"/>
    <col min="2328" max="2557" width="9.125" style="19"/>
    <col min="2558" max="2558" width="49.25" style="19" bestFit="1" customWidth="1"/>
    <col min="2559" max="2559" width="25" style="19" customWidth="1"/>
    <col min="2560" max="2560" width="21.25" style="19" customWidth="1"/>
    <col min="2561" max="2561" width="16.25" style="19" bestFit="1" customWidth="1"/>
    <col min="2562" max="2562" width="17.875" style="19" bestFit="1" customWidth="1"/>
    <col min="2563" max="2563" width="18.625" style="19" bestFit="1" customWidth="1"/>
    <col min="2564" max="2567" width="17.375" style="19" bestFit="1" customWidth="1"/>
    <col min="2568" max="2568" width="17.375" style="19" customWidth="1"/>
    <col min="2569" max="2569" width="19.25" style="19" customWidth="1"/>
    <col min="2570" max="2570" width="17.625" style="19" bestFit="1" customWidth="1"/>
    <col min="2571" max="2571" width="18.25" style="19" customWidth="1"/>
    <col min="2572" max="2572" width="30.125" style="19" customWidth="1"/>
    <col min="2573" max="2573" width="19" style="19" customWidth="1"/>
    <col min="2574" max="2574" width="20" style="19" customWidth="1"/>
    <col min="2575" max="2575" width="16.625" style="19" customWidth="1"/>
    <col min="2576" max="2576" width="16.375" style="19" customWidth="1"/>
    <col min="2577" max="2581" width="6" style="19" bestFit="1" customWidth="1"/>
    <col min="2582" max="2583" width="7" style="19" bestFit="1" customWidth="1"/>
    <col min="2584" max="2813" width="9.125" style="19"/>
    <col min="2814" max="2814" width="49.25" style="19" bestFit="1" customWidth="1"/>
    <col min="2815" max="2815" width="25" style="19" customWidth="1"/>
    <col min="2816" max="2816" width="21.25" style="19" customWidth="1"/>
    <col min="2817" max="2817" width="16.25" style="19" bestFit="1" customWidth="1"/>
    <col min="2818" max="2818" width="17.875" style="19" bestFit="1" customWidth="1"/>
    <col min="2819" max="2819" width="18.625" style="19" bestFit="1" customWidth="1"/>
    <col min="2820" max="2823" width="17.375" style="19" bestFit="1" customWidth="1"/>
    <col min="2824" max="2824" width="17.375" style="19" customWidth="1"/>
    <col min="2825" max="2825" width="19.25" style="19" customWidth="1"/>
    <col min="2826" max="2826" width="17.625" style="19" bestFit="1" customWidth="1"/>
    <col min="2827" max="2827" width="18.25" style="19" customWidth="1"/>
    <col min="2828" max="2828" width="30.125" style="19" customWidth="1"/>
    <col min="2829" max="2829" width="19" style="19" customWidth="1"/>
    <col min="2830" max="2830" width="20" style="19" customWidth="1"/>
    <col min="2831" max="2831" width="16.625" style="19" customWidth="1"/>
    <col min="2832" max="2832" width="16.375" style="19" customWidth="1"/>
    <col min="2833" max="2837" width="6" style="19" bestFit="1" customWidth="1"/>
    <col min="2838" max="2839" width="7" style="19" bestFit="1" customWidth="1"/>
    <col min="2840" max="3069" width="9.125" style="19"/>
    <col min="3070" max="3070" width="49.25" style="19" bestFit="1" customWidth="1"/>
    <col min="3071" max="3071" width="25" style="19" customWidth="1"/>
    <col min="3072" max="3072" width="21.25" style="19" customWidth="1"/>
    <col min="3073" max="3073" width="16.25" style="19" bestFit="1" customWidth="1"/>
    <col min="3074" max="3074" width="17.875" style="19" bestFit="1" customWidth="1"/>
    <col min="3075" max="3075" width="18.625" style="19" bestFit="1" customWidth="1"/>
    <col min="3076" max="3079" width="17.375" style="19" bestFit="1" customWidth="1"/>
    <col min="3080" max="3080" width="17.375" style="19" customWidth="1"/>
    <col min="3081" max="3081" width="19.25" style="19" customWidth="1"/>
    <col min="3082" max="3082" width="17.625" style="19" bestFit="1" customWidth="1"/>
    <col min="3083" max="3083" width="18.25" style="19" customWidth="1"/>
    <col min="3084" max="3084" width="30.125" style="19" customWidth="1"/>
    <col min="3085" max="3085" width="19" style="19" customWidth="1"/>
    <col min="3086" max="3086" width="20" style="19" customWidth="1"/>
    <col min="3087" max="3087" width="16.625" style="19" customWidth="1"/>
    <col min="3088" max="3088" width="16.375" style="19" customWidth="1"/>
    <col min="3089" max="3093" width="6" style="19" bestFit="1" customWidth="1"/>
    <col min="3094" max="3095" width="7" style="19" bestFit="1" customWidth="1"/>
    <col min="3096" max="3325" width="9.125" style="19"/>
    <col min="3326" max="3326" width="49.25" style="19" bestFit="1" customWidth="1"/>
    <col min="3327" max="3327" width="25" style="19" customWidth="1"/>
    <col min="3328" max="3328" width="21.25" style="19" customWidth="1"/>
    <col min="3329" max="3329" width="16.25" style="19" bestFit="1" customWidth="1"/>
    <col min="3330" max="3330" width="17.875" style="19" bestFit="1" customWidth="1"/>
    <col min="3331" max="3331" width="18.625" style="19" bestFit="1" customWidth="1"/>
    <col min="3332" max="3335" width="17.375" style="19" bestFit="1" customWidth="1"/>
    <col min="3336" max="3336" width="17.375" style="19" customWidth="1"/>
    <col min="3337" max="3337" width="19.25" style="19" customWidth="1"/>
    <col min="3338" max="3338" width="17.625" style="19" bestFit="1" customWidth="1"/>
    <col min="3339" max="3339" width="18.25" style="19" customWidth="1"/>
    <col min="3340" max="3340" width="30.125" style="19" customWidth="1"/>
    <col min="3341" max="3341" width="19" style="19" customWidth="1"/>
    <col min="3342" max="3342" width="20" style="19" customWidth="1"/>
    <col min="3343" max="3343" width="16.625" style="19" customWidth="1"/>
    <col min="3344" max="3344" width="16.375" style="19" customWidth="1"/>
    <col min="3345" max="3349" width="6" style="19" bestFit="1" customWidth="1"/>
    <col min="3350" max="3351" width="7" style="19" bestFit="1" customWidth="1"/>
    <col min="3352" max="3581" width="9.125" style="19"/>
    <col min="3582" max="3582" width="49.25" style="19" bestFit="1" customWidth="1"/>
    <col min="3583" max="3583" width="25" style="19" customWidth="1"/>
    <col min="3584" max="3584" width="21.25" style="19" customWidth="1"/>
    <col min="3585" max="3585" width="16.25" style="19" bestFit="1" customWidth="1"/>
    <col min="3586" max="3586" width="17.875" style="19" bestFit="1" customWidth="1"/>
    <col min="3587" max="3587" width="18.625" style="19" bestFit="1" customWidth="1"/>
    <col min="3588" max="3591" width="17.375" style="19" bestFit="1" customWidth="1"/>
    <col min="3592" max="3592" width="17.375" style="19" customWidth="1"/>
    <col min="3593" max="3593" width="19.25" style="19" customWidth="1"/>
    <col min="3594" max="3594" width="17.625" style="19" bestFit="1" customWidth="1"/>
    <col min="3595" max="3595" width="18.25" style="19" customWidth="1"/>
    <col min="3596" max="3596" width="30.125" style="19" customWidth="1"/>
    <col min="3597" max="3597" width="19" style="19" customWidth="1"/>
    <col min="3598" max="3598" width="20" style="19" customWidth="1"/>
    <col min="3599" max="3599" width="16.625" style="19" customWidth="1"/>
    <col min="3600" max="3600" width="16.375" style="19" customWidth="1"/>
    <col min="3601" max="3605" width="6" style="19" bestFit="1" customWidth="1"/>
    <col min="3606" max="3607" width="7" style="19" bestFit="1" customWidth="1"/>
    <col min="3608" max="3837" width="9.125" style="19"/>
    <col min="3838" max="3838" width="49.25" style="19" bestFit="1" customWidth="1"/>
    <col min="3839" max="3839" width="25" style="19" customWidth="1"/>
    <col min="3840" max="3840" width="21.25" style="19" customWidth="1"/>
    <col min="3841" max="3841" width="16.25" style="19" bestFit="1" customWidth="1"/>
    <col min="3842" max="3842" width="17.875" style="19" bestFit="1" customWidth="1"/>
    <col min="3843" max="3843" width="18.625" style="19" bestFit="1" customWidth="1"/>
    <col min="3844" max="3847" width="17.375" style="19" bestFit="1" customWidth="1"/>
    <col min="3848" max="3848" width="17.375" style="19" customWidth="1"/>
    <col min="3849" max="3849" width="19.25" style="19" customWidth="1"/>
    <col min="3850" max="3850" width="17.625" style="19" bestFit="1" customWidth="1"/>
    <col min="3851" max="3851" width="18.25" style="19" customWidth="1"/>
    <col min="3852" max="3852" width="30.125" style="19" customWidth="1"/>
    <col min="3853" max="3853" width="19" style="19" customWidth="1"/>
    <col min="3854" max="3854" width="20" style="19" customWidth="1"/>
    <col min="3855" max="3855" width="16.625" style="19" customWidth="1"/>
    <col min="3856" max="3856" width="16.375" style="19" customWidth="1"/>
    <col min="3857" max="3861" width="6" style="19" bestFit="1" customWidth="1"/>
    <col min="3862" max="3863" width="7" style="19" bestFit="1" customWidth="1"/>
    <col min="3864" max="4093" width="9.125" style="19"/>
    <col min="4094" max="4094" width="49.25" style="19" bestFit="1" customWidth="1"/>
    <col min="4095" max="4095" width="25" style="19" customWidth="1"/>
    <col min="4096" max="4096" width="21.25" style="19" customWidth="1"/>
    <col min="4097" max="4097" width="16.25" style="19" bestFit="1" customWidth="1"/>
    <col min="4098" max="4098" width="17.875" style="19" bestFit="1" customWidth="1"/>
    <col min="4099" max="4099" width="18.625" style="19" bestFit="1" customWidth="1"/>
    <col min="4100" max="4103" width="17.375" style="19" bestFit="1" customWidth="1"/>
    <col min="4104" max="4104" width="17.375" style="19" customWidth="1"/>
    <col min="4105" max="4105" width="19.25" style="19" customWidth="1"/>
    <col min="4106" max="4106" width="17.625" style="19" bestFit="1" customWidth="1"/>
    <col min="4107" max="4107" width="18.25" style="19" customWidth="1"/>
    <col min="4108" max="4108" width="30.125" style="19" customWidth="1"/>
    <col min="4109" max="4109" width="19" style="19" customWidth="1"/>
    <col min="4110" max="4110" width="20" style="19" customWidth="1"/>
    <col min="4111" max="4111" width="16.625" style="19" customWidth="1"/>
    <col min="4112" max="4112" width="16.375" style="19" customWidth="1"/>
    <col min="4113" max="4117" width="6" style="19" bestFit="1" customWidth="1"/>
    <col min="4118" max="4119" width="7" style="19" bestFit="1" customWidth="1"/>
    <col min="4120" max="4349" width="9.125" style="19"/>
    <col min="4350" max="4350" width="49.25" style="19" bestFit="1" customWidth="1"/>
    <col min="4351" max="4351" width="25" style="19" customWidth="1"/>
    <col min="4352" max="4352" width="21.25" style="19" customWidth="1"/>
    <col min="4353" max="4353" width="16.25" style="19" bestFit="1" customWidth="1"/>
    <col min="4354" max="4354" width="17.875" style="19" bestFit="1" customWidth="1"/>
    <col min="4355" max="4355" width="18.625" style="19" bestFit="1" customWidth="1"/>
    <col min="4356" max="4359" width="17.375" style="19" bestFit="1" customWidth="1"/>
    <col min="4360" max="4360" width="17.375" style="19" customWidth="1"/>
    <col min="4361" max="4361" width="19.25" style="19" customWidth="1"/>
    <col min="4362" max="4362" width="17.625" style="19" bestFit="1" customWidth="1"/>
    <col min="4363" max="4363" width="18.25" style="19" customWidth="1"/>
    <col min="4364" max="4364" width="30.125" style="19" customWidth="1"/>
    <col min="4365" max="4365" width="19" style="19" customWidth="1"/>
    <col min="4366" max="4366" width="20" style="19" customWidth="1"/>
    <col min="4367" max="4367" width="16.625" style="19" customWidth="1"/>
    <col min="4368" max="4368" width="16.375" style="19" customWidth="1"/>
    <col min="4369" max="4373" width="6" style="19" bestFit="1" customWidth="1"/>
    <col min="4374" max="4375" width="7" style="19" bestFit="1" customWidth="1"/>
    <col min="4376" max="4605" width="9.125" style="19"/>
    <col min="4606" max="4606" width="49.25" style="19" bestFit="1" customWidth="1"/>
    <col min="4607" max="4607" width="25" style="19" customWidth="1"/>
    <col min="4608" max="4608" width="21.25" style="19" customWidth="1"/>
    <col min="4609" max="4609" width="16.25" style="19" bestFit="1" customWidth="1"/>
    <col min="4610" max="4610" width="17.875" style="19" bestFit="1" customWidth="1"/>
    <col min="4611" max="4611" width="18.625" style="19" bestFit="1" customWidth="1"/>
    <col min="4612" max="4615" width="17.375" style="19" bestFit="1" customWidth="1"/>
    <col min="4616" max="4616" width="17.375" style="19" customWidth="1"/>
    <col min="4617" max="4617" width="19.25" style="19" customWidth="1"/>
    <col min="4618" max="4618" width="17.625" style="19" bestFit="1" customWidth="1"/>
    <col min="4619" max="4619" width="18.25" style="19" customWidth="1"/>
    <col min="4620" max="4620" width="30.125" style="19" customWidth="1"/>
    <col min="4621" max="4621" width="19" style="19" customWidth="1"/>
    <col min="4622" max="4622" width="20" style="19" customWidth="1"/>
    <col min="4623" max="4623" width="16.625" style="19" customWidth="1"/>
    <col min="4624" max="4624" width="16.375" style="19" customWidth="1"/>
    <col min="4625" max="4629" width="6" style="19" bestFit="1" customWidth="1"/>
    <col min="4630" max="4631" width="7" style="19" bestFit="1" customWidth="1"/>
    <col min="4632" max="4861" width="9.125" style="19"/>
    <col min="4862" max="4862" width="49.25" style="19" bestFit="1" customWidth="1"/>
    <col min="4863" max="4863" width="25" style="19" customWidth="1"/>
    <col min="4864" max="4864" width="21.25" style="19" customWidth="1"/>
    <col min="4865" max="4865" width="16.25" style="19" bestFit="1" customWidth="1"/>
    <col min="4866" max="4866" width="17.875" style="19" bestFit="1" customWidth="1"/>
    <col min="4867" max="4867" width="18.625" style="19" bestFit="1" customWidth="1"/>
    <col min="4868" max="4871" width="17.375" style="19" bestFit="1" customWidth="1"/>
    <col min="4872" max="4872" width="17.375" style="19" customWidth="1"/>
    <col min="4873" max="4873" width="19.25" style="19" customWidth="1"/>
    <col min="4874" max="4874" width="17.625" style="19" bestFit="1" customWidth="1"/>
    <col min="4875" max="4875" width="18.25" style="19" customWidth="1"/>
    <col min="4876" max="4876" width="30.125" style="19" customWidth="1"/>
    <col min="4877" max="4877" width="19" style="19" customWidth="1"/>
    <col min="4878" max="4878" width="20" style="19" customWidth="1"/>
    <col min="4879" max="4879" width="16.625" style="19" customWidth="1"/>
    <col min="4880" max="4880" width="16.375" style="19" customWidth="1"/>
    <col min="4881" max="4885" width="6" style="19" bestFit="1" customWidth="1"/>
    <col min="4886" max="4887" width="7" style="19" bestFit="1" customWidth="1"/>
    <col min="4888" max="5117" width="9.125" style="19"/>
    <col min="5118" max="5118" width="49.25" style="19" bestFit="1" customWidth="1"/>
    <col min="5119" max="5119" width="25" style="19" customWidth="1"/>
    <col min="5120" max="5120" width="21.25" style="19" customWidth="1"/>
    <col min="5121" max="5121" width="16.25" style="19" bestFit="1" customWidth="1"/>
    <col min="5122" max="5122" width="17.875" style="19" bestFit="1" customWidth="1"/>
    <col min="5123" max="5123" width="18.625" style="19" bestFit="1" customWidth="1"/>
    <col min="5124" max="5127" width="17.375" style="19" bestFit="1" customWidth="1"/>
    <col min="5128" max="5128" width="17.375" style="19" customWidth="1"/>
    <col min="5129" max="5129" width="19.25" style="19" customWidth="1"/>
    <col min="5130" max="5130" width="17.625" style="19" bestFit="1" customWidth="1"/>
    <col min="5131" max="5131" width="18.25" style="19" customWidth="1"/>
    <col min="5132" max="5132" width="30.125" style="19" customWidth="1"/>
    <col min="5133" max="5133" width="19" style="19" customWidth="1"/>
    <col min="5134" max="5134" width="20" style="19" customWidth="1"/>
    <col min="5135" max="5135" width="16.625" style="19" customWidth="1"/>
    <col min="5136" max="5136" width="16.375" style="19" customWidth="1"/>
    <col min="5137" max="5141" width="6" style="19" bestFit="1" customWidth="1"/>
    <col min="5142" max="5143" width="7" style="19" bestFit="1" customWidth="1"/>
    <col min="5144" max="5373" width="9.125" style="19"/>
    <col min="5374" max="5374" width="49.25" style="19" bestFit="1" customWidth="1"/>
    <col min="5375" max="5375" width="25" style="19" customWidth="1"/>
    <col min="5376" max="5376" width="21.25" style="19" customWidth="1"/>
    <col min="5377" max="5377" width="16.25" style="19" bestFit="1" customWidth="1"/>
    <col min="5378" max="5378" width="17.875" style="19" bestFit="1" customWidth="1"/>
    <col min="5379" max="5379" width="18.625" style="19" bestFit="1" customWidth="1"/>
    <col min="5380" max="5383" width="17.375" style="19" bestFit="1" customWidth="1"/>
    <col min="5384" max="5384" width="17.375" style="19" customWidth="1"/>
    <col min="5385" max="5385" width="19.25" style="19" customWidth="1"/>
    <col min="5386" max="5386" width="17.625" style="19" bestFit="1" customWidth="1"/>
    <col min="5387" max="5387" width="18.25" style="19" customWidth="1"/>
    <col min="5388" max="5388" width="30.125" style="19" customWidth="1"/>
    <col min="5389" max="5389" width="19" style="19" customWidth="1"/>
    <col min="5390" max="5390" width="20" style="19" customWidth="1"/>
    <col min="5391" max="5391" width="16.625" style="19" customWidth="1"/>
    <col min="5392" max="5392" width="16.375" style="19" customWidth="1"/>
    <col min="5393" max="5397" width="6" style="19" bestFit="1" customWidth="1"/>
    <col min="5398" max="5399" width="7" style="19" bestFit="1" customWidth="1"/>
    <col min="5400" max="5629" width="9.125" style="19"/>
    <col min="5630" max="5630" width="49.25" style="19" bestFit="1" customWidth="1"/>
    <col min="5631" max="5631" width="25" style="19" customWidth="1"/>
    <col min="5632" max="5632" width="21.25" style="19" customWidth="1"/>
    <col min="5633" max="5633" width="16.25" style="19" bestFit="1" customWidth="1"/>
    <col min="5634" max="5634" width="17.875" style="19" bestFit="1" customWidth="1"/>
    <col min="5635" max="5635" width="18.625" style="19" bestFit="1" customWidth="1"/>
    <col min="5636" max="5639" width="17.375" style="19" bestFit="1" customWidth="1"/>
    <col min="5640" max="5640" width="17.375" style="19" customWidth="1"/>
    <col min="5641" max="5641" width="19.25" style="19" customWidth="1"/>
    <col min="5642" max="5642" width="17.625" style="19" bestFit="1" customWidth="1"/>
    <col min="5643" max="5643" width="18.25" style="19" customWidth="1"/>
    <col min="5644" max="5644" width="30.125" style="19" customWidth="1"/>
    <col min="5645" max="5645" width="19" style="19" customWidth="1"/>
    <col min="5646" max="5646" width="20" style="19" customWidth="1"/>
    <col min="5647" max="5647" width="16.625" style="19" customWidth="1"/>
    <col min="5648" max="5648" width="16.375" style="19" customWidth="1"/>
    <col min="5649" max="5653" width="6" style="19" bestFit="1" customWidth="1"/>
    <col min="5654" max="5655" width="7" style="19" bestFit="1" customWidth="1"/>
    <col min="5656" max="5885" width="9.125" style="19"/>
    <col min="5886" max="5886" width="49.25" style="19" bestFit="1" customWidth="1"/>
    <col min="5887" max="5887" width="25" style="19" customWidth="1"/>
    <col min="5888" max="5888" width="21.25" style="19" customWidth="1"/>
    <col min="5889" max="5889" width="16.25" style="19" bestFit="1" customWidth="1"/>
    <col min="5890" max="5890" width="17.875" style="19" bestFit="1" customWidth="1"/>
    <col min="5891" max="5891" width="18.625" style="19" bestFit="1" customWidth="1"/>
    <col min="5892" max="5895" width="17.375" style="19" bestFit="1" customWidth="1"/>
    <col min="5896" max="5896" width="17.375" style="19" customWidth="1"/>
    <col min="5897" max="5897" width="19.25" style="19" customWidth="1"/>
    <col min="5898" max="5898" width="17.625" style="19" bestFit="1" customWidth="1"/>
    <col min="5899" max="5899" width="18.25" style="19" customWidth="1"/>
    <col min="5900" max="5900" width="30.125" style="19" customWidth="1"/>
    <col min="5901" max="5901" width="19" style="19" customWidth="1"/>
    <col min="5902" max="5902" width="20" style="19" customWidth="1"/>
    <col min="5903" max="5903" width="16.625" style="19" customWidth="1"/>
    <col min="5904" max="5904" width="16.375" style="19" customWidth="1"/>
    <col min="5905" max="5909" width="6" style="19" bestFit="1" customWidth="1"/>
    <col min="5910" max="5911" width="7" style="19" bestFit="1" customWidth="1"/>
    <col min="5912" max="6141" width="9.125" style="19"/>
    <col min="6142" max="6142" width="49.25" style="19" bestFit="1" customWidth="1"/>
    <col min="6143" max="6143" width="25" style="19" customWidth="1"/>
    <col min="6144" max="6144" width="21.25" style="19" customWidth="1"/>
    <col min="6145" max="6145" width="16.25" style="19" bestFit="1" customWidth="1"/>
    <col min="6146" max="6146" width="17.875" style="19" bestFit="1" customWidth="1"/>
    <col min="6147" max="6147" width="18.625" style="19" bestFit="1" customWidth="1"/>
    <col min="6148" max="6151" width="17.375" style="19" bestFit="1" customWidth="1"/>
    <col min="6152" max="6152" width="17.375" style="19" customWidth="1"/>
    <col min="6153" max="6153" width="19.25" style="19" customWidth="1"/>
    <col min="6154" max="6154" width="17.625" style="19" bestFit="1" customWidth="1"/>
    <col min="6155" max="6155" width="18.25" style="19" customWidth="1"/>
    <col min="6156" max="6156" width="30.125" style="19" customWidth="1"/>
    <col min="6157" max="6157" width="19" style="19" customWidth="1"/>
    <col min="6158" max="6158" width="20" style="19" customWidth="1"/>
    <col min="6159" max="6159" width="16.625" style="19" customWidth="1"/>
    <col min="6160" max="6160" width="16.375" style="19" customWidth="1"/>
    <col min="6161" max="6165" width="6" style="19" bestFit="1" customWidth="1"/>
    <col min="6166" max="6167" width="7" style="19" bestFit="1" customWidth="1"/>
    <col min="6168" max="6397" width="9.125" style="19"/>
    <col min="6398" max="6398" width="49.25" style="19" bestFit="1" customWidth="1"/>
    <col min="6399" max="6399" width="25" style="19" customWidth="1"/>
    <col min="6400" max="6400" width="21.25" style="19" customWidth="1"/>
    <col min="6401" max="6401" width="16.25" style="19" bestFit="1" customWidth="1"/>
    <col min="6402" max="6402" width="17.875" style="19" bestFit="1" customWidth="1"/>
    <col min="6403" max="6403" width="18.625" style="19" bestFit="1" customWidth="1"/>
    <col min="6404" max="6407" width="17.375" style="19" bestFit="1" customWidth="1"/>
    <col min="6408" max="6408" width="17.375" style="19" customWidth="1"/>
    <col min="6409" max="6409" width="19.25" style="19" customWidth="1"/>
    <col min="6410" max="6410" width="17.625" style="19" bestFit="1" customWidth="1"/>
    <col min="6411" max="6411" width="18.25" style="19" customWidth="1"/>
    <col min="6412" max="6412" width="30.125" style="19" customWidth="1"/>
    <col min="6413" max="6413" width="19" style="19" customWidth="1"/>
    <col min="6414" max="6414" width="20" style="19" customWidth="1"/>
    <col min="6415" max="6415" width="16.625" style="19" customWidth="1"/>
    <col min="6416" max="6416" width="16.375" style="19" customWidth="1"/>
    <col min="6417" max="6421" width="6" style="19" bestFit="1" customWidth="1"/>
    <col min="6422" max="6423" width="7" style="19" bestFit="1" customWidth="1"/>
    <col min="6424" max="6653" width="9.125" style="19"/>
    <col min="6654" max="6654" width="49.25" style="19" bestFit="1" customWidth="1"/>
    <col min="6655" max="6655" width="25" style="19" customWidth="1"/>
    <col min="6656" max="6656" width="21.25" style="19" customWidth="1"/>
    <col min="6657" max="6657" width="16.25" style="19" bestFit="1" customWidth="1"/>
    <col min="6658" max="6658" width="17.875" style="19" bestFit="1" customWidth="1"/>
    <col min="6659" max="6659" width="18.625" style="19" bestFit="1" customWidth="1"/>
    <col min="6660" max="6663" width="17.375" style="19" bestFit="1" customWidth="1"/>
    <col min="6664" max="6664" width="17.375" style="19" customWidth="1"/>
    <col min="6665" max="6665" width="19.25" style="19" customWidth="1"/>
    <col min="6666" max="6666" width="17.625" style="19" bestFit="1" customWidth="1"/>
    <col min="6667" max="6667" width="18.25" style="19" customWidth="1"/>
    <col min="6668" max="6668" width="30.125" style="19" customWidth="1"/>
    <col min="6669" max="6669" width="19" style="19" customWidth="1"/>
    <col min="6670" max="6670" width="20" style="19" customWidth="1"/>
    <col min="6671" max="6671" width="16.625" style="19" customWidth="1"/>
    <col min="6672" max="6672" width="16.375" style="19" customWidth="1"/>
    <col min="6673" max="6677" width="6" style="19" bestFit="1" customWidth="1"/>
    <col min="6678" max="6679" width="7" style="19" bestFit="1" customWidth="1"/>
    <col min="6680" max="6909" width="9.125" style="19"/>
    <col min="6910" max="6910" width="49.25" style="19" bestFit="1" customWidth="1"/>
    <col min="6911" max="6911" width="25" style="19" customWidth="1"/>
    <col min="6912" max="6912" width="21.25" style="19" customWidth="1"/>
    <col min="6913" max="6913" width="16.25" style="19" bestFit="1" customWidth="1"/>
    <col min="6914" max="6914" width="17.875" style="19" bestFit="1" customWidth="1"/>
    <col min="6915" max="6915" width="18.625" style="19" bestFit="1" customWidth="1"/>
    <col min="6916" max="6919" width="17.375" style="19" bestFit="1" customWidth="1"/>
    <col min="6920" max="6920" width="17.375" style="19" customWidth="1"/>
    <col min="6921" max="6921" width="19.25" style="19" customWidth="1"/>
    <col min="6922" max="6922" width="17.625" style="19" bestFit="1" customWidth="1"/>
    <col min="6923" max="6923" width="18.25" style="19" customWidth="1"/>
    <col min="6924" max="6924" width="30.125" style="19" customWidth="1"/>
    <col min="6925" max="6925" width="19" style="19" customWidth="1"/>
    <col min="6926" max="6926" width="20" style="19" customWidth="1"/>
    <col min="6927" max="6927" width="16.625" style="19" customWidth="1"/>
    <col min="6928" max="6928" width="16.375" style="19" customWidth="1"/>
    <col min="6929" max="6933" width="6" style="19" bestFit="1" customWidth="1"/>
    <col min="6934" max="6935" width="7" style="19" bestFit="1" customWidth="1"/>
    <col min="6936" max="7165" width="9.125" style="19"/>
    <col min="7166" max="7166" width="49.25" style="19" bestFit="1" customWidth="1"/>
    <col min="7167" max="7167" width="25" style="19" customWidth="1"/>
    <col min="7168" max="7168" width="21.25" style="19" customWidth="1"/>
    <col min="7169" max="7169" width="16.25" style="19" bestFit="1" customWidth="1"/>
    <col min="7170" max="7170" width="17.875" style="19" bestFit="1" customWidth="1"/>
    <col min="7171" max="7171" width="18.625" style="19" bestFit="1" customWidth="1"/>
    <col min="7172" max="7175" width="17.375" style="19" bestFit="1" customWidth="1"/>
    <col min="7176" max="7176" width="17.375" style="19" customWidth="1"/>
    <col min="7177" max="7177" width="19.25" style="19" customWidth="1"/>
    <col min="7178" max="7178" width="17.625" style="19" bestFit="1" customWidth="1"/>
    <col min="7179" max="7179" width="18.25" style="19" customWidth="1"/>
    <col min="7180" max="7180" width="30.125" style="19" customWidth="1"/>
    <col min="7181" max="7181" width="19" style="19" customWidth="1"/>
    <col min="7182" max="7182" width="20" style="19" customWidth="1"/>
    <col min="7183" max="7183" width="16.625" style="19" customWidth="1"/>
    <col min="7184" max="7184" width="16.375" style="19" customWidth="1"/>
    <col min="7185" max="7189" width="6" style="19" bestFit="1" customWidth="1"/>
    <col min="7190" max="7191" width="7" style="19" bestFit="1" customWidth="1"/>
    <col min="7192" max="7421" width="9.125" style="19"/>
    <col min="7422" max="7422" width="49.25" style="19" bestFit="1" customWidth="1"/>
    <col min="7423" max="7423" width="25" style="19" customWidth="1"/>
    <col min="7424" max="7424" width="21.25" style="19" customWidth="1"/>
    <col min="7425" max="7425" width="16.25" style="19" bestFit="1" customWidth="1"/>
    <col min="7426" max="7426" width="17.875" style="19" bestFit="1" customWidth="1"/>
    <col min="7427" max="7427" width="18.625" style="19" bestFit="1" customWidth="1"/>
    <col min="7428" max="7431" width="17.375" style="19" bestFit="1" customWidth="1"/>
    <col min="7432" max="7432" width="17.375" style="19" customWidth="1"/>
    <col min="7433" max="7433" width="19.25" style="19" customWidth="1"/>
    <col min="7434" max="7434" width="17.625" style="19" bestFit="1" customWidth="1"/>
    <col min="7435" max="7435" width="18.25" style="19" customWidth="1"/>
    <col min="7436" max="7436" width="30.125" style="19" customWidth="1"/>
    <col min="7437" max="7437" width="19" style="19" customWidth="1"/>
    <col min="7438" max="7438" width="20" style="19" customWidth="1"/>
    <col min="7439" max="7439" width="16.625" style="19" customWidth="1"/>
    <col min="7440" max="7440" width="16.375" style="19" customWidth="1"/>
    <col min="7441" max="7445" width="6" style="19" bestFit="1" customWidth="1"/>
    <col min="7446" max="7447" width="7" style="19" bestFit="1" customWidth="1"/>
    <col min="7448" max="7677" width="9.125" style="19"/>
    <col min="7678" max="7678" width="49.25" style="19" bestFit="1" customWidth="1"/>
    <col min="7679" max="7679" width="25" style="19" customWidth="1"/>
    <col min="7680" max="7680" width="21.25" style="19" customWidth="1"/>
    <col min="7681" max="7681" width="16.25" style="19" bestFit="1" customWidth="1"/>
    <col min="7682" max="7682" width="17.875" style="19" bestFit="1" customWidth="1"/>
    <col min="7683" max="7683" width="18.625" style="19" bestFit="1" customWidth="1"/>
    <col min="7684" max="7687" width="17.375" style="19" bestFit="1" customWidth="1"/>
    <col min="7688" max="7688" width="17.375" style="19" customWidth="1"/>
    <col min="7689" max="7689" width="19.25" style="19" customWidth="1"/>
    <col min="7690" max="7690" width="17.625" style="19" bestFit="1" customWidth="1"/>
    <col min="7691" max="7691" width="18.25" style="19" customWidth="1"/>
    <col min="7692" max="7692" width="30.125" style="19" customWidth="1"/>
    <col min="7693" max="7693" width="19" style="19" customWidth="1"/>
    <col min="7694" max="7694" width="20" style="19" customWidth="1"/>
    <col min="7695" max="7695" width="16.625" style="19" customWidth="1"/>
    <col min="7696" max="7696" width="16.375" style="19" customWidth="1"/>
    <col min="7697" max="7701" width="6" style="19" bestFit="1" customWidth="1"/>
    <col min="7702" max="7703" width="7" style="19" bestFit="1" customWidth="1"/>
    <col min="7704" max="7933" width="9.125" style="19"/>
    <col min="7934" max="7934" width="49.25" style="19" bestFit="1" customWidth="1"/>
    <col min="7935" max="7935" width="25" style="19" customWidth="1"/>
    <col min="7936" max="7936" width="21.25" style="19" customWidth="1"/>
    <col min="7937" max="7937" width="16.25" style="19" bestFit="1" customWidth="1"/>
    <col min="7938" max="7938" width="17.875" style="19" bestFit="1" customWidth="1"/>
    <col min="7939" max="7939" width="18.625" style="19" bestFit="1" customWidth="1"/>
    <col min="7940" max="7943" width="17.375" style="19" bestFit="1" customWidth="1"/>
    <col min="7944" max="7944" width="17.375" style="19" customWidth="1"/>
    <col min="7945" max="7945" width="19.25" style="19" customWidth="1"/>
    <col min="7946" max="7946" width="17.625" style="19" bestFit="1" customWidth="1"/>
    <col min="7947" max="7947" width="18.25" style="19" customWidth="1"/>
    <col min="7948" max="7948" width="30.125" style="19" customWidth="1"/>
    <col min="7949" max="7949" width="19" style="19" customWidth="1"/>
    <col min="7950" max="7950" width="20" style="19" customWidth="1"/>
    <col min="7951" max="7951" width="16.625" style="19" customWidth="1"/>
    <col min="7952" max="7952" width="16.375" style="19" customWidth="1"/>
    <col min="7953" max="7957" width="6" style="19" bestFit="1" customWidth="1"/>
    <col min="7958" max="7959" width="7" style="19" bestFit="1" customWidth="1"/>
    <col min="7960" max="8189" width="9.125" style="19"/>
    <col min="8190" max="8190" width="49.25" style="19" bestFit="1" customWidth="1"/>
    <col min="8191" max="8191" width="25" style="19" customWidth="1"/>
    <col min="8192" max="8192" width="21.25" style="19" customWidth="1"/>
    <col min="8193" max="8193" width="16.25" style="19" bestFit="1" customWidth="1"/>
    <col min="8194" max="8194" width="17.875" style="19" bestFit="1" customWidth="1"/>
    <col min="8195" max="8195" width="18.625" style="19" bestFit="1" customWidth="1"/>
    <col min="8196" max="8199" width="17.375" style="19" bestFit="1" customWidth="1"/>
    <col min="8200" max="8200" width="17.375" style="19" customWidth="1"/>
    <col min="8201" max="8201" width="19.25" style="19" customWidth="1"/>
    <col min="8202" max="8202" width="17.625" style="19" bestFit="1" customWidth="1"/>
    <col min="8203" max="8203" width="18.25" style="19" customWidth="1"/>
    <col min="8204" max="8204" width="30.125" style="19" customWidth="1"/>
    <col min="8205" max="8205" width="19" style="19" customWidth="1"/>
    <col min="8206" max="8206" width="20" style="19" customWidth="1"/>
    <col min="8207" max="8207" width="16.625" style="19" customWidth="1"/>
    <col min="8208" max="8208" width="16.375" style="19" customWidth="1"/>
    <col min="8209" max="8213" width="6" style="19" bestFit="1" customWidth="1"/>
    <col min="8214" max="8215" width="7" style="19" bestFit="1" customWidth="1"/>
    <col min="8216" max="8445" width="9.125" style="19"/>
    <col min="8446" max="8446" width="49.25" style="19" bestFit="1" customWidth="1"/>
    <col min="8447" max="8447" width="25" style="19" customWidth="1"/>
    <col min="8448" max="8448" width="21.25" style="19" customWidth="1"/>
    <col min="8449" max="8449" width="16.25" style="19" bestFit="1" customWidth="1"/>
    <col min="8450" max="8450" width="17.875" style="19" bestFit="1" customWidth="1"/>
    <col min="8451" max="8451" width="18.625" style="19" bestFit="1" customWidth="1"/>
    <col min="8452" max="8455" width="17.375" style="19" bestFit="1" customWidth="1"/>
    <col min="8456" max="8456" width="17.375" style="19" customWidth="1"/>
    <col min="8457" max="8457" width="19.25" style="19" customWidth="1"/>
    <col min="8458" max="8458" width="17.625" style="19" bestFit="1" customWidth="1"/>
    <col min="8459" max="8459" width="18.25" style="19" customWidth="1"/>
    <col min="8460" max="8460" width="30.125" style="19" customWidth="1"/>
    <col min="8461" max="8461" width="19" style="19" customWidth="1"/>
    <col min="8462" max="8462" width="20" style="19" customWidth="1"/>
    <col min="8463" max="8463" width="16.625" style="19" customWidth="1"/>
    <col min="8464" max="8464" width="16.375" style="19" customWidth="1"/>
    <col min="8465" max="8469" width="6" style="19" bestFit="1" customWidth="1"/>
    <col min="8470" max="8471" width="7" style="19" bestFit="1" customWidth="1"/>
    <col min="8472" max="8701" width="9.125" style="19"/>
    <col min="8702" max="8702" width="49.25" style="19" bestFit="1" customWidth="1"/>
    <col min="8703" max="8703" width="25" style="19" customWidth="1"/>
    <col min="8704" max="8704" width="21.25" style="19" customWidth="1"/>
    <col min="8705" max="8705" width="16.25" style="19" bestFit="1" customWidth="1"/>
    <col min="8706" max="8706" width="17.875" style="19" bestFit="1" customWidth="1"/>
    <col min="8707" max="8707" width="18.625" style="19" bestFit="1" customWidth="1"/>
    <col min="8708" max="8711" width="17.375" style="19" bestFit="1" customWidth="1"/>
    <col min="8712" max="8712" width="17.375" style="19" customWidth="1"/>
    <col min="8713" max="8713" width="19.25" style="19" customWidth="1"/>
    <col min="8714" max="8714" width="17.625" style="19" bestFit="1" customWidth="1"/>
    <col min="8715" max="8715" width="18.25" style="19" customWidth="1"/>
    <col min="8716" max="8716" width="30.125" style="19" customWidth="1"/>
    <col min="8717" max="8717" width="19" style="19" customWidth="1"/>
    <col min="8718" max="8718" width="20" style="19" customWidth="1"/>
    <col min="8719" max="8719" width="16.625" style="19" customWidth="1"/>
    <col min="8720" max="8720" width="16.375" style="19" customWidth="1"/>
    <col min="8721" max="8725" width="6" style="19" bestFit="1" customWidth="1"/>
    <col min="8726" max="8727" width="7" style="19" bestFit="1" customWidth="1"/>
    <col min="8728" max="8957" width="9.125" style="19"/>
    <col min="8958" max="8958" width="49.25" style="19" bestFit="1" customWidth="1"/>
    <col min="8959" max="8959" width="25" style="19" customWidth="1"/>
    <col min="8960" max="8960" width="21.25" style="19" customWidth="1"/>
    <col min="8961" max="8961" width="16.25" style="19" bestFit="1" customWidth="1"/>
    <col min="8962" max="8962" width="17.875" style="19" bestFit="1" customWidth="1"/>
    <col min="8963" max="8963" width="18.625" style="19" bestFit="1" customWidth="1"/>
    <col min="8964" max="8967" width="17.375" style="19" bestFit="1" customWidth="1"/>
    <col min="8968" max="8968" width="17.375" style="19" customWidth="1"/>
    <col min="8969" max="8969" width="19.25" style="19" customWidth="1"/>
    <col min="8970" max="8970" width="17.625" style="19" bestFit="1" customWidth="1"/>
    <col min="8971" max="8971" width="18.25" style="19" customWidth="1"/>
    <col min="8972" max="8972" width="30.125" style="19" customWidth="1"/>
    <col min="8973" max="8973" width="19" style="19" customWidth="1"/>
    <col min="8974" max="8974" width="20" style="19" customWidth="1"/>
    <col min="8975" max="8975" width="16.625" style="19" customWidth="1"/>
    <col min="8976" max="8976" width="16.375" style="19" customWidth="1"/>
    <col min="8977" max="8981" width="6" style="19" bestFit="1" customWidth="1"/>
    <col min="8982" max="8983" width="7" style="19" bestFit="1" customWidth="1"/>
    <col min="8984" max="9213" width="9.125" style="19"/>
    <col min="9214" max="9214" width="49.25" style="19" bestFit="1" customWidth="1"/>
    <col min="9215" max="9215" width="25" style="19" customWidth="1"/>
    <col min="9216" max="9216" width="21.25" style="19" customWidth="1"/>
    <col min="9217" max="9217" width="16.25" style="19" bestFit="1" customWidth="1"/>
    <col min="9218" max="9218" width="17.875" style="19" bestFit="1" customWidth="1"/>
    <col min="9219" max="9219" width="18.625" style="19" bestFit="1" customWidth="1"/>
    <col min="9220" max="9223" width="17.375" style="19" bestFit="1" customWidth="1"/>
    <col min="9224" max="9224" width="17.375" style="19" customWidth="1"/>
    <col min="9225" max="9225" width="19.25" style="19" customWidth="1"/>
    <col min="9226" max="9226" width="17.625" style="19" bestFit="1" customWidth="1"/>
    <col min="9227" max="9227" width="18.25" style="19" customWidth="1"/>
    <col min="9228" max="9228" width="30.125" style="19" customWidth="1"/>
    <col min="9229" max="9229" width="19" style="19" customWidth="1"/>
    <col min="9230" max="9230" width="20" style="19" customWidth="1"/>
    <col min="9231" max="9231" width="16.625" style="19" customWidth="1"/>
    <col min="9232" max="9232" width="16.375" style="19" customWidth="1"/>
    <col min="9233" max="9237" width="6" style="19" bestFit="1" customWidth="1"/>
    <col min="9238" max="9239" width="7" style="19" bestFit="1" customWidth="1"/>
    <col min="9240" max="9469" width="9.125" style="19"/>
    <col min="9470" max="9470" width="49.25" style="19" bestFit="1" customWidth="1"/>
    <col min="9471" max="9471" width="25" style="19" customWidth="1"/>
    <col min="9472" max="9472" width="21.25" style="19" customWidth="1"/>
    <col min="9473" max="9473" width="16.25" style="19" bestFit="1" customWidth="1"/>
    <col min="9474" max="9474" width="17.875" style="19" bestFit="1" customWidth="1"/>
    <col min="9475" max="9475" width="18.625" style="19" bestFit="1" customWidth="1"/>
    <col min="9476" max="9479" width="17.375" style="19" bestFit="1" customWidth="1"/>
    <col min="9480" max="9480" width="17.375" style="19" customWidth="1"/>
    <col min="9481" max="9481" width="19.25" style="19" customWidth="1"/>
    <col min="9482" max="9482" width="17.625" style="19" bestFit="1" customWidth="1"/>
    <col min="9483" max="9483" width="18.25" style="19" customWidth="1"/>
    <col min="9484" max="9484" width="30.125" style="19" customWidth="1"/>
    <col min="9485" max="9485" width="19" style="19" customWidth="1"/>
    <col min="9486" max="9486" width="20" style="19" customWidth="1"/>
    <col min="9487" max="9487" width="16.625" style="19" customWidth="1"/>
    <col min="9488" max="9488" width="16.375" style="19" customWidth="1"/>
    <col min="9489" max="9493" width="6" style="19" bestFit="1" customWidth="1"/>
    <col min="9494" max="9495" width="7" style="19" bestFit="1" customWidth="1"/>
    <col min="9496" max="9725" width="9.125" style="19"/>
    <col min="9726" max="9726" width="49.25" style="19" bestFit="1" customWidth="1"/>
    <col min="9727" max="9727" width="25" style="19" customWidth="1"/>
    <col min="9728" max="9728" width="21.25" style="19" customWidth="1"/>
    <col min="9729" max="9729" width="16.25" style="19" bestFit="1" customWidth="1"/>
    <col min="9730" max="9730" width="17.875" style="19" bestFit="1" customWidth="1"/>
    <col min="9731" max="9731" width="18.625" style="19" bestFit="1" customWidth="1"/>
    <col min="9732" max="9735" width="17.375" style="19" bestFit="1" customWidth="1"/>
    <col min="9736" max="9736" width="17.375" style="19" customWidth="1"/>
    <col min="9737" max="9737" width="19.25" style="19" customWidth="1"/>
    <col min="9738" max="9738" width="17.625" style="19" bestFit="1" customWidth="1"/>
    <col min="9739" max="9739" width="18.25" style="19" customWidth="1"/>
    <col min="9740" max="9740" width="30.125" style="19" customWidth="1"/>
    <col min="9741" max="9741" width="19" style="19" customWidth="1"/>
    <col min="9742" max="9742" width="20" style="19" customWidth="1"/>
    <col min="9743" max="9743" width="16.625" style="19" customWidth="1"/>
    <col min="9744" max="9744" width="16.375" style="19" customWidth="1"/>
    <col min="9745" max="9749" width="6" style="19" bestFit="1" customWidth="1"/>
    <col min="9750" max="9751" width="7" style="19" bestFit="1" customWidth="1"/>
    <col min="9752" max="9981" width="9.125" style="19"/>
    <col min="9982" max="9982" width="49.25" style="19" bestFit="1" customWidth="1"/>
    <col min="9983" max="9983" width="25" style="19" customWidth="1"/>
    <col min="9984" max="9984" width="21.25" style="19" customWidth="1"/>
    <col min="9985" max="9985" width="16.25" style="19" bestFit="1" customWidth="1"/>
    <col min="9986" max="9986" width="17.875" style="19" bestFit="1" customWidth="1"/>
    <col min="9987" max="9987" width="18.625" style="19" bestFit="1" customWidth="1"/>
    <col min="9988" max="9991" width="17.375" style="19" bestFit="1" customWidth="1"/>
    <col min="9992" max="9992" width="17.375" style="19" customWidth="1"/>
    <col min="9993" max="9993" width="19.25" style="19" customWidth="1"/>
    <col min="9994" max="9994" width="17.625" style="19" bestFit="1" customWidth="1"/>
    <col min="9995" max="9995" width="18.25" style="19" customWidth="1"/>
    <col min="9996" max="9996" width="30.125" style="19" customWidth="1"/>
    <col min="9997" max="9997" width="19" style="19" customWidth="1"/>
    <col min="9998" max="9998" width="20" style="19" customWidth="1"/>
    <col min="9999" max="9999" width="16.625" style="19" customWidth="1"/>
    <col min="10000" max="10000" width="16.375" style="19" customWidth="1"/>
    <col min="10001" max="10005" width="6" style="19" bestFit="1" customWidth="1"/>
    <col min="10006" max="10007" width="7" style="19" bestFit="1" customWidth="1"/>
    <col min="10008" max="10237" width="9.125" style="19"/>
    <col min="10238" max="10238" width="49.25" style="19" bestFit="1" customWidth="1"/>
    <col min="10239" max="10239" width="25" style="19" customWidth="1"/>
    <col min="10240" max="10240" width="21.25" style="19" customWidth="1"/>
    <col min="10241" max="10241" width="16.25" style="19" bestFit="1" customWidth="1"/>
    <col min="10242" max="10242" width="17.875" style="19" bestFit="1" customWidth="1"/>
    <col min="10243" max="10243" width="18.625" style="19" bestFit="1" customWidth="1"/>
    <col min="10244" max="10247" width="17.375" style="19" bestFit="1" customWidth="1"/>
    <col min="10248" max="10248" width="17.375" style="19" customWidth="1"/>
    <col min="10249" max="10249" width="19.25" style="19" customWidth="1"/>
    <col min="10250" max="10250" width="17.625" style="19" bestFit="1" customWidth="1"/>
    <col min="10251" max="10251" width="18.25" style="19" customWidth="1"/>
    <col min="10252" max="10252" width="30.125" style="19" customWidth="1"/>
    <col min="10253" max="10253" width="19" style="19" customWidth="1"/>
    <col min="10254" max="10254" width="20" style="19" customWidth="1"/>
    <col min="10255" max="10255" width="16.625" style="19" customWidth="1"/>
    <col min="10256" max="10256" width="16.375" style="19" customWidth="1"/>
    <col min="10257" max="10261" width="6" style="19" bestFit="1" customWidth="1"/>
    <col min="10262" max="10263" width="7" style="19" bestFit="1" customWidth="1"/>
    <col min="10264" max="10493" width="9.125" style="19"/>
    <col min="10494" max="10494" width="49.25" style="19" bestFit="1" customWidth="1"/>
    <col min="10495" max="10495" width="25" style="19" customWidth="1"/>
    <col min="10496" max="10496" width="21.25" style="19" customWidth="1"/>
    <col min="10497" max="10497" width="16.25" style="19" bestFit="1" customWidth="1"/>
    <col min="10498" max="10498" width="17.875" style="19" bestFit="1" customWidth="1"/>
    <col min="10499" max="10499" width="18.625" style="19" bestFit="1" customWidth="1"/>
    <col min="10500" max="10503" width="17.375" style="19" bestFit="1" customWidth="1"/>
    <col min="10504" max="10504" width="17.375" style="19" customWidth="1"/>
    <col min="10505" max="10505" width="19.25" style="19" customWidth="1"/>
    <col min="10506" max="10506" width="17.625" style="19" bestFit="1" customWidth="1"/>
    <col min="10507" max="10507" width="18.25" style="19" customWidth="1"/>
    <col min="10508" max="10508" width="30.125" style="19" customWidth="1"/>
    <col min="10509" max="10509" width="19" style="19" customWidth="1"/>
    <col min="10510" max="10510" width="20" style="19" customWidth="1"/>
    <col min="10511" max="10511" width="16.625" style="19" customWidth="1"/>
    <col min="10512" max="10512" width="16.375" style="19" customWidth="1"/>
    <col min="10513" max="10517" width="6" style="19" bestFit="1" customWidth="1"/>
    <col min="10518" max="10519" width="7" style="19" bestFit="1" customWidth="1"/>
    <col min="10520" max="10749" width="9.125" style="19"/>
    <col min="10750" max="10750" width="49.25" style="19" bestFit="1" customWidth="1"/>
    <col min="10751" max="10751" width="25" style="19" customWidth="1"/>
    <col min="10752" max="10752" width="21.25" style="19" customWidth="1"/>
    <col min="10753" max="10753" width="16.25" style="19" bestFit="1" customWidth="1"/>
    <col min="10754" max="10754" width="17.875" style="19" bestFit="1" customWidth="1"/>
    <col min="10755" max="10755" width="18.625" style="19" bestFit="1" customWidth="1"/>
    <col min="10756" max="10759" width="17.375" style="19" bestFit="1" customWidth="1"/>
    <col min="10760" max="10760" width="17.375" style="19" customWidth="1"/>
    <col min="10761" max="10761" width="19.25" style="19" customWidth="1"/>
    <col min="10762" max="10762" width="17.625" style="19" bestFit="1" customWidth="1"/>
    <col min="10763" max="10763" width="18.25" style="19" customWidth="1"/>
    <col min="10764" max="10764" width="30.125" style="19" customWidth="1"/>
    <col min="10765" max="10765" width="19" style="19" customWidth="1"/>
    <col min="10766" max="10766" width="20" style="19" customWidth="1"/>
    <col min="10767" max="10767" width="16.625" style="19" customWidth="1"/>
    <col min="10768" max="10768" width="16.375" style="19" customWidth="1"/>
    <col min="10769" max="10773" width="6" style="19" bestFit="1" customWidth="1"/>
    <col min="10774" max="10775" width="7" style="19" bestFit="1" customWidth="1"/>
    <col min="10776" max="11005" width="9.125" style="19"/>
    <col min="11006" max="11006" width="49.25" style="19" bestFit="1" customWidth="1"/>
    <col min="11007" max="11007" width="25" style="19" customWidth="1"/>
    <col min="11008" max="11008" width="21.25" style="19" customWidth="1"/>
    <col min="11009" max="11009" width="16.25" style="19" bestFit="1" customWidth="1"/>
    <col min="11010" max="11010" width="17.875" style="19" bestFit="1" customWidth="1"/>
    <col min="11011" max="11011" width="18.625" style="19" bestFit="1" customWidth="1"/>
    <col min="11012" max="11015" width="17.375" style="19" bestFit="1" customWidth="1"/>
    <col min="11016" max="11016" width="17.375" style="19" customWidth="1"/>
    <col min="11017" max="11017" width="19.25" style="19" customWidth="1"/>
    <col min="11018" max="11018" width="17.625" style="19" bestFit="1" customWidth="1"/>
    <col min="11019" max="11019" width="18.25" style="19" customWidth="1"/>
    <col min="11020" max="11020" width="30.125" style="19" customWidth="1"/>
    <col min="11021" max="11021" width="19" style="19" customWidth="1"/>
    <col min="11022" max="11022" width="20" style="19" customWidth="1"/>
    <col min="11023" max="11023" width="16.625" style="19" customWidth="1"/>
    <col min="11024" max="11024" width="16.375" style="19" customWidth="1"/>
    <col min="11025" max="11029" width="6" style="19" bestFit="1" customWidth="1"/>
    <col min="11030" max="11031" width="7" style="19" bestFit="1" customWidth="1"/>
    <col min="11032" max="11261" width="9.125" style="19"/>
    <col min="11262" max="11262" width="49.25" style="19" bestFit="1" customWidth="1"/>
    <col min="11263" max="11263" width="25" style="19" customWidth="1"/>
    <col min="11264" max="11264" width="21.25" style="19" customWidth="1"/>
    <col min="11265" max="11265" width="16.25" style="19" bestFit="1" customWidth="1"/>
    <col min="11266" max="11266" width="17.875" style="19" bestFit="1" customWidth="1"/>
    <col min="11267" max="11267" width="18.625" style="19" bestFit="1" customWidth="1"/>
    <col min="11268" max="11271" width="17.375" style="19" bestFit="1" customWidth="1"/>
    <col min="11272" max="11272" width="17.375" style="19" customWidth="1"/>
    <col min="11273" max="11273" width="19.25" style="19" customWidth="1"/>
    <col min="11274" max="11274" width="17.625" style="19" bestFit="1" customWidth="1"/>
    <col min="11275" max="11275" width="18.25" style="19" customWidth="1"/>
    <col min="11276" max="11276" width="30.125" style="19" customWidth="1"/>
    <col min="11277" max="11277" width="19" style="19" customWidth="1"/>
    <col min="11278" max="11278" width="20" style="19" customWidth="1"/>
    <col min="11279" max="11279" width="16.625" style="19" customWidth="1"/>
    <col min="11280" max="11280" width="16.375" style="19" customWidth="1"/>
    <col min="11281" max="11285" width="6" style="19" bestFit="1" customWidth="1"/>
    <col min="11286" max="11287" width="7" style="19" bestFit="1" customWidth="1"/>
    <col min="11288" max="11517" width="9.125" style="19"/>
    <col min="11518" max="11518" width="49.25" style="19" bestFit="1" customWidth="1"/>
    <col min="11519" max="11519" width="25" style="19" customWidth="1"/>
    <col min="11520" max="11520" width="21.25" style="19" customWidth="1"/>
    <col min="11521" max="11521" width="16.25" style="19" bestFit="1" customWidth="1"/>
    <col min="11522" max="11522" width="17.875" style="19" bestFit="1" customWidth="1"/>
    <col min="11523" max="11523" width="18.625" style="19" bestFit="1" customWidth="1"/>
    <col min="11524" max="11527" width="17.375" style="19" bestFit="1" customWidth="1"/>
    <col min="11528" max="11528" width="17.375" style="19" customWidth="1"/>
    <col min="11529" max="11529" width="19.25" style="19" customWidth="1"/>
    <col min="11530" max="11530" width="17.625" style="19" bestFit="1" customWidth="1"/>
    <col min="11531" max="11531" width="18.25" style="19" customWidth="1"/>
    <col min="11532" max="11532" width="30.125" style="19" customWidth="1"/>
    <col min="11533" max="11533" width="19" style="19" customWidth="1"/>
    <col min="11534" max="11534" width="20" style="19" customWidth="1"/>
    <col min="11535" max="11535" width="16.625" style="19" customWidth="1"/>
    <col min="11536" max="11536" width="16.375" style="19" customWidth="1"/>
    <col min="11537" max="11541" width="6" style="19" bestFit="1" customWidth="1"/>
    <col min="11542" max="11543" width="7" style="19" bestFit="1" customWidth="1"/>
    <col min="11544" max="11773" width="9.125" style="19"/>
    <col min="11774" max="11774" width="49.25" style="19" bestFit="1" customWidth="1"/>
    <col min="11775" max="11775" width="25" style="19" customWidth="1"/>
    <col min="11776" max="11776" width="21.25" style="19" customWidth="1"/>
    <col min="11777" max="11777" width="16.25" style="19" bestFit="1" customWidth="1"/>
    <col min="11778" max="11778" width="17.875" style="19" bestFit="1" customWidth="1"/>
    <col min="11779" max="11779" width="18.625" style="19" bestFit="1" customWidth="1"/>
    <col min="11780" max="11783" width="17.375" style="19" bestFit="1" customWidth="1"/>
    <col min="11784" max="11784" width="17.375" style="19" customWidth="1"/>
    <col min="11785" max="11785" width="19.25" style="19" customWidth="1"/>
    <col min="11786" max="11786" width="17.625" style="19" bestFit="1" customWidth="1"/>
    <col min="11787" max="11787" width="18.25" style="19" customWidth="1"/>
    <col min="11788" max="11788" width="30.125" style="19" customWidth="1"/>
    <col min="11789" max="11789" width="19" style="19" customWidth="1"/>
    <col min="11790" max="11790" width="20" style="19" customWidth="1"/>
    <col min="11791" max="11791" width="16.625" style="19" customWidth="1"/>
    <col min="11792" max="11792" width="16.375" style="19" customWidth="1"/>
    <col min="11793" max="11797" width="6" style="19" bestFit="1" customWidth="1"/>
    <col min="11798" max="11799" width="7" style="19" bestFit="1" customWidth="1"/>
    <col min="11800" max="12029" width="9.125" style="19"/>
    <col min="12030" max="12030" width="49.25" style="19" bestFit="1" customWidth="1"/>
    <col min="12031" max="12031" width="25" style="19" customWidth="1"/>
    <col min="12032" max="12032" width="21.25" style="19" customWidth="1"/>
    <col min="12033" max="12033" width="16.25" style="19" bestFit="1" customWidth="1"/>
    <col min="12034" max="12034" width="17.875" style="19" bestFit="1" customWidth="1"/>
    <col min="12035" max="12035" width="18.625" style="19" bestFit="1" customWidth="1"/>
    <col min="12036" max="12039" width="17.375" style="19" bestFit="1" customWidth="1"/>
    <col min="12040" max="12040" width="17.375" style="19" customWidth="1"/>
    <col min="12041" max="12041" width="19.25" style="19" customWidth="1"/>
    <col min="12042" max="12042" width="17.625" style="19" bestFit="1" customWidth="1"/>
    <col min="12043" max="12043" width="18.25" style="19" customWidth="1"/>
    <col min="12044" max="12044" width="30.125" style="19" customWidth="1"/>
    <col min="12045" max="12045" width="19" style="19" customWidth="1"/>
    <col min="12046" max="12046" width="20" style="19" customWidth="1"/>
    <col min="12047" max="12047" width="16.625" style="19" customWidth="1"/>
    <col min="12048" max="12048" width="16.375" style="19" customWidth="1"/>
    <col min="12049" max="12053" width="6" style="19" bestFit="1" customWidth="1"/>
    <col min="12054" max="12055" width="7" style="19" bestFit="1" customWidth="1"/>
    <col min="12056" max="12285" width="9.125" style="19"/>
    <col min="12286" max="12286" width="49.25" style="19" bestFit="1" customWidth="1"/>
    <col min="12287" max="12287" width="25" style="19" customWidth="1"/>
    <col min="12288" max="12288" width="21.25" style="19" customWidth="1"/>
    <col min="12289" max="12289" width="16.25" style="19" bestFit="1" customWidth="1"/>
    <col min="12290" max="12290" width="17.875" style="19" bestFit="1" customWidth="1"/>
    <col min="12291" max="12291" width="18.625" style="19" bestFit="1" customWidth="1"/>
    <col min="12292" max="12295" width="17.375" style="19" bestFit="1" customWidth="1"/>
    <col min="12296" max="12296" width="17.375" style="19" customWidth="1"/>
    <col min="12297" max="12297" width="19.25" style="19" customWidth="1"/>
    <col min="12298" max="12298" width="17.625" style="19" bestFit="1" customWidth="1"/>
    <col min="12299" max="12299" width="18.25" style="19" customWidth="1"/>
    <col min="12300" max="12300" width="30.125" style="19" customWidth="1"/>
    <col min="12301" max="12301" width="19" style="19" customWidth="1"/>
    <col min="12302" max="12302" width="20" style="19" customWidth="1"/>
    <col min="12303" max="12303" width="16.625" style="19" customWidth="1"/>
    <col min="12304" max="12304" width="16.375" style="19" customWidth="1"/>
    <col min="12305" max="12309" width="6" style="19" bestFit="1" customWidth="1"/>
    <col min="12310" max="12311" width="7" style="19" bestFit="1" customWidth="1"/>
    <col min="12312" max="12541" width="9.125" style="19"/>
    <col min="12542" max="12542" width="49.25" style="19" bestFit="1" customWidth="1"/>
    <col min="12543" max="12543" width="25" style="19" customWidth="1"/>
    <col min="12544" max="12544" width="21.25" style="19" customWidth="1"/>
    <col min="12545" max="12545" width="16.25" style="19" bestFit="1" customWidth="1"/>
    <col min="12546" max="12546" width="17.875" style="19" bestFit="1" customWidth="1"/>
    <col min="12547" max="12547" width="18.625" style="19" bestFit="1" customWidth="1"/>
    <col min="12548" max="12551" width="17.375" style="19" bestFit="1" customWidth="1"/>
    <col min="12552" max="12552" width="17.375" style="19" customWidth="1"/>
    <col min="12553" max="12553" width="19.25" style="19" customWidth="1"/>
    <col min="12554" max="12554" width="17.625" style="19" bestFit="1" customWidth="1"/>
    <col min="12555" max="12555" width="18.25" style="19" customWidth="1"/>
    <col min="12556" max="12556" width="30.125" style="19" customWidth="1"/>
    <col min="12557" max="12557" width="19" style="19" customWidth="1"/>
    <col min="12558" max="12558" width="20" style="19" customWidth="1"/>
    <col min="12559" max="12559" width="16.625" style="19" customWidth="1"/>
    <col min="12560" max="12560" width="16.375" style="19" customWidth="1"/>
    <col min="12561" max="12565" width="6" style="19" bestFit="1" customWidth="1"/>
    <col min="12566" max="12567" width="7" style="19" bestFit="1" customWidth="1"/>
    <col min="12568" max="12797" width="9.125" style="19"/>
    <col min="12798" max="12798" width="49.25" style="19" bestFit="1" customWidth="1"/>
    <col min="12799" max="12799" width="25" style="19" customWidth="1"/>
    <col min="12800" max="12800" width="21.25" style="19" customWidth="1"/>
    <col min="12801" max="12801" width="16.25" style="19" bestFit="1" customWidth="1"/>
    <col min="12802" max="12802" width="17.875" style="19" bestFit="1" customWidth="1"/>
    <col min="12803" max="12803" width="18.625" style="19" bestFit="1" customWidth="1"/>
    <col min="12804" max="12807" width="17.375" style="19" bestFit="1" customWidth="1"/>
    <col min="12808" max="12808" width="17.375" style="19" customWidth="1"/>
    <col min="12809" max="12809" width="19.25" style="19" customWidth="1"/>
    <col min="12810" max="12810" width="17.625" style="19" bestFit="1" customWidth="1"/>
    <col min="12811" max="12811" width="18.25" style="19" customWidth="1"/>
    <col min="12812" max="12812" width="30.125" style="19" customWidth="1"/>
    <col min="12813" max="12813" width="19" style="19" customWidth="1"/>
    <col min="12814" max="12814" width="20" style="19" customWidth="1"/>
    <col min="12815" max="12815" width="16.625" style="19" customWidth="1"/>
    <col min="12816" max="12816" width="16.375" style="19" customWidth="1"/>
    <col min="12817" max="12821" width="6" style="19" bestFit="1" customWidth="1"/>
    <col min="12822" max="12823" width="7" style="19" bestFit="1" customWidth="1"/>
    <col min="12824" max="13053" width="9.125" style="19"/>
    <col min="13054" max="13054" width="49.25" style="19" bestFit="1" customWidth="1"/>
    <col min="13055" max="13055" width="25" style="19" customWidth="1"/>
    <col min="13056" max="13056" width="21.25" style="19" customWidth="1"/>
    <col min="13057" max="13057" width="16.25" style="19" bestFit="1" customWidth="1"/>
    <col min="13058" max="13058" width="17.875" style="19" bestFit="1" customWidth="1"/>
    <col min="13059" max="13059" width="18.625" style="19" bestFit="1" customWidth="1"/>
    <col min="13060" max="13063" width="17.375" style="19" bestFit="1" customWidth="1"/>
    <col min="13064" max="13064" width="17.375" style="19" customWidth="1"/>
    <col min="13065" max="13065" width="19.25" style="19" customWidth="1"/>
    <col min="13066" max="13066" width="17.625" style="19" bestFit="1" customWidth="1"/>
    <col min="13067" max="13067" width="18.25" style="19" customWidth="1"/>
    <col min="13068" max="13068" width="30.125" style="19" customWidth="1"/>
    <col min="13069" max="13069" width="19" style="19" customWidth="1"/>
    <col min="13070" max="13070" width="20" style="19" customWidth="1"/>
    <col min="13071" max="13071" width="16.625" style="19" customWidth="1"/>
    <col min="13072" max="13072" width="16.375" style="19" customWidth="1"/>
    <col min="13073" max="13077" width="6" style="19" bestFit="1" customWidth="1"/>
    <col min="13078" max="13079" width="7" style="19" bestFit="1" customWidth="1"/>
    <col min="13080" max="13309" width="9.125" style="19"/>
    <col min="13310" max="13310" width="49.25" style="19" bestFit="1" customWidth="1"/>
    <col min="13311" max="13311" width="25" style="19" customWidth="1"/>
    <col min="13312" max="13312" width="21.25" style="19" customWidth="1"/>
    <col min="13313" max="13313" width="16.25" style="19" bestFit="1" customWidth="1"/>
    <col min="13314" max="13314" width="17.875" style="19" bestFit="1" customWidth="1"/>
    <col min="13315" max="13315" width="18.625" style="19" bestFit="1" customWidth="1"/>
    <col min="13316" max="13319" width="17.375" style="19" bestFit="1" customWidth="1"/>
    <col min="13320" max="13320" width="17.375" style="19" customWidth="1"/>
    <col min="13321" max="13321" width="19.25" style="19" customWidth="1"/>
    <col min="13322" max="13322" width="17.625" style="19" bestFit="1" customWidth="1"/>
    <col min="13323" max="13323" width="18.25" style="19" customWidth="1"/>
    <col min="13324" max="13324" width="30.125" style="19" customWidth="1"/>
    <col min="13325" max="13325" width="19" style="19" customWidth="1"/>
    <col min="13326" max="13326" width="20" style="19" customWidth="1"/>
    <col min="13327" max="13327" width="16.625" style="19" customWidth="1"/>
    <col min="13328" max="13328" width="16.375" style="19" customWidth="1"/>
    <col min="13329" max="13333" width="6" style="19" bestFit="1" customWidth="1"/>
    <col min="13334" max="13335" width="7" style="19" bestFit="1" customWidth="1"/>
    <col min="13336" max="13565" width="9.125" style="19"/>
    <col min="13566" max="13566" width="49.25" style="19" bestFit="1" customWidth="1"/>
    <col min="13567" max="13567" width="25" style="19" customWidth="1"/>
    <col min="13568" max="13568" width="21.25" style="19" customWidth="1"/>
    <col min="13569" max="13569" width="16.25" style="19" bestFit="1" customWidth="1"/>
    <col min="13570" max="13570" width="17.875" style="19" bestFit="1" customWidth="1"/>
    <col min="13571" max="13571" width="18.625" style="19" bestFit="1" customWidth="1"/>
    <col min="13572" max="13575" width="17.375" style="19" bestFit="1" customWidth="1"/>
    <col min="13576" max="13576" width="17.375" style="19" customWidth="1"/>
    <col min="13577" max="13577" width="19.25" style="19" customWidth="1"/>
    <col min="13578" max="13578" width="17.625" style="19" bestFit="1" customWidth="1"/>
    <col min="13579" max="13579" width="18.25" style="19" customWidth="1"/>
    <col min="13580" max="13580" width="30.125" style="19" customWidth="1"/>
    <col min="13581" max="13581" width="19" style="19" customWidth="1"/>
    <col min="13582" max="13582" width="20" style="19" customWidth="1"/>
    <col min="13583" max="13583" width="16.625" style="19" customWidth="1"/>
    <col min="13584" max="13584" width="16.375" style="19" customWidth="1"/>
    <col min="13585" max="13589" width="6" style="19" bestFit="1" customWidth="1"/>
    <col min="13590" max="13591" width="7" style="19" bestFit="1" customWidth="1"/>
    <col min="13592" max="13821" width="9.125" style="19"/>
    <col min="13822" max="13822" width="49.25" style="19" bestFit="1" customWidth="1"/>
    <col min="13823" max="13823" width="25" style="19" customWidth="1"/>
    <col min="13824" max="13824" width="21.25" style="19" customWidth="1"/>
    <col min="13825" max="13825" width="16.25" style="19" bestFit="1" customWidth="1"/>
    <col min="13826" max="13826" width="17.875" style="19" bestFit="1" customWidth="1"/>
    <col min="13827" max="13827" width="18.625" style="19" bestFit="1" customWidth="1"/>
    <col min="13828" max="13831" width="17.375" style="19" bestFit="1" customWidth="1"/>
    <col min="13832" max="13832" width="17.375" style="19" customWidth="1"/>
    <col min="13833" max="13833" width="19.25" style="19" customWidth="1"/>
    <col min="13834" max="13834" width="17.625" style="19" bestFit="1" customWidth="1"/>
    <col min="13835" max="13835" width="18.25" style="19" customWidth="1"/>
    <col min="13836" max="13836" width="30.125" style="19" customWidth="1"/>
    <col min="13837" max="13837" width="19" style="19" customWidth="1"/>
    <col min="13838" max="13838" width="20" style="19" customWidth="1"/>
    <col min="13839" max="13839" width="16.625" style="19" customWidth="1"/>
    <col min="13840" max="13840" width="16.375" style="19" customWidth="1"/>
    <col min="13841" max="13845" width="6" style="19" bestFit="1" customWidth="1"/>
    <col min="13846" max="13847" width="7" style="19" bestFit="1" customWidth="1"/>
    <col min="13848" max="14077" width="9.125" style="19"/>
    <col min="14078" max="14078" width="49.25" style="19" bestFit="1" customWidth="1"/>
    <col min="14079" max="14079" width="25" style="19" customWidth="1"/>
    <col min="14080" max="14080" width="21.25" style="19" customWidth="1"/>
    <col min="14081" max="14081" width="16.25" style="19" bestFit="1" customWidth="1"/>
    <col min="14082" max="14082" width="17.875" style="19" bestFit="1" customWidth="1"/>
    <col min="14083" max="14083" width="18.625" style="19" bestFit="1" customWidth="1"/>
    <col min="14084" max="14087" width="17.375" style="19" bestFit="1" customWidth="1"/>
    <col min="14088" max="14088" width="17.375" style="19" customWidth="1"/>
    <col min="14089" max="14089" width="19.25" style="19" customWidth="1"/>
    <col min="14090" max="14090" width="17.625" style="19" bestFit="1" customWidth="1"/>
    <col min="14091" max="14091" width="18.25" style="19" customWidth="1"/>
    <col min="14092" max="14092" width="30.125" style="19" customWidth="1"/>
    <col min="14093" max="14093" width="19" style="19" customWidth="1"/>
    <col min="14094" max="14094" width="20" style="19" customWidth="1"/>
    <col min="14095" max="14095" width="16.625" style="19" customWidth="1"/>
    <col min="14096" max="14096" width="16.375" style="19" customWidth="1"/>
    <col min="14097" max="14101" width="6" style="19" bestFit="1" customWidth="1"/>
    <col min="14102" max="14103" width="7" style="19" bestFit="1" customWidth="1"/>
    <col min="14104" max="14333" width="9.125" style="19"/>
    <col min="14334" max="14334" width="49.25" style="19" bestFit="1" customWidth="1"/>
    <col min="14335" max="14335" width="25" style="19" customWidth="1"/>
    <col min="14336" max="14336" width="21.25" style="19" customWidth="1"/>
    <col min="14337" max="14337" width="16.25" style="19" bestFit="1" customWidth="1"/>
    <col min="14338" max="14338" width="17.875" style="19" bestFit="1" customWidth="1"/>
    <col min="14339" max="14339" width="18.625" style="19" bestFit="1" customWidth="1"/>
    <col min="14340" max="14343" width="17.375" style="19" bestFit="1" customWidth="1"/>
    <col min="14344" max="14344" width="17.375" style="19" customWidth="1"/>
    <col min="14345" max="14345" width="19.25" style="19" customWidth="1"/>
    <col min="14346" max="14346" width="17.625" style="19" bestFit="1" customWidth="1"/>
    <col min="14347" max="14347" width="18.25" style="19" customWidth="1"/>
    <col min="14348" max="14348" width="30.125" style="19" customWidth="1"/>
    <col min="14349" max="14349" width="19" style="19" customWidth="1"/>
    <col min="14350" max="14350" width="20" style="19" customWidth="1"/>
    <col min="14351" max="14351" width="16.625" style="19" customWidth="1"/>
    <col min="14352" max="14352" width="16.375" style="19" customWidth="1"/>
    <col min="14353" max="14357" width="6" style="19" bestFit="1" customWidth="1"/>
    <col min="14358" max="14359" width="7" style="19" bestFit="1" customWidth="1"/>
    <col min="14360" max="14589" width="9.125" style="19"/>
    <col min="14590" max="14590" width="49.25" style="19" bestFit="1" customWidth="1"/>
    <col min="14591" max="14591" width="25" style="19" customWidth="1"/>
    <col min="14592" max="14592" width="21.25" style="19" customWidth="1"/>
    <col min="14593" max="14593" width="16.25" style="19" bestFit="1" customWidth="1"/>
    <col min="14594" max="14594" width="17.875" style="19" bestFit="1" customWidth="1"/>
    <col min="14595" max="14595" width="18.625" style="19" bestFit="1" customWidth="1"/>
    <col min="14596" max="14599" width="17.375" style="19" bestFit="1" customWidth="1"/>
    <col min="14600" max="14600" width="17.375" style="19" customWidth="1"/>
    <col min="14601" max="14601" width="19.25" style="19" customWidth="1"/>
    <col min="14602" max="14602" width="17.625" style="19" bestFit="1" customWidth="1"/>
    <col min="14603" max="14603" width="18.25" style="19" customWidth="1"/>
    <col min="14604" max="14604" width="30.125" style="19" customWidth="1"/>
    <col min="14605" max="14605" width="19" style="19" customWidth="1"/>
    <col min="14606" max="14606" width="20" style="19" customWidth="1"/>
    <col min="14607" max="14607" width="16.625" style="19" customWidth="1"/>
    <col min="14608" max="14608" width="16.375" style="19" customWidth="1"/>
    <col min="14609" max="14613" width="6" style="19" bestFit="1" customWidth="1"/>
    <col min="14614" max="14615" width="7" style="19" bestFit="1" customWidth="1"/>
    <col min="14616" max="14845" width="9.125" style="19"/>
    <col min="14846" max="14846" width="49.25" style="19" bestFit="1" customWidth="1"/>
    <col min="14847" max="14847" width="25" style="19" customWidth="1"/>
    <col min="14848" max="14848" width="21.25" style="19" customWidth="1"/>
    <col min="14849" max="14849" width="16.25" style="19" bestFit="1" customWidth="1"/>
    <col min="14850" max="14850" width="17.875" style="19" bestFit="1" customWidth="1"/>
    <col min="14851" max="14851" width="18.625" style="19" bestFit="1" customWidth="1"/>
    <col min="14852" max="14855" width="17.375" style="19" bestFit="1" customWidth="1"/>
    <col min="14856" max="14856" width="17.375" style="19" customWidth="1"/>
    <col min="14857" max="14857" width="19.25" style="19" customWidth="1"/>
    <col min="14858" max="14858" width="17.625" style="19" bestFit="1" customWidth="1"/>
    <col min="14859" max="14859" width="18.25" style="19" customWidth="1"/>
    <col min="14860" max="14860" width="30.125" style="19" customWidth="1"/>
    <col min="14861" max="14861" width="19" style="19" customWidth="1"/>
    <col min="14862" max="14862" width="20" style="19" customWidth="1"/>
    <col min="14863" max="14863" width="16.625" style="19" customWidth="1"/>
    <col min="14864" max="14864" width="16.375" style="19" customWidth="1"/>
    <col min="14865" max="14869" width="6" style="19" bestFit="1" customWidth="1"/>
    <col min="14870" max="14871" width="7" style="19" bestFit="1" customWidth="1"/>
    <col min="14872" max="15101" width="9.125" style="19"/>
    <col min="15102" max="15102" width="49.25" style="19" bestFit="1" customWidth="1"/>
    <col min="15103" max="15103" width="25" style="19" customWidth="1"/>
    <col min="15104" max="15104" width="21.25" style="19" customWidth="1"/>
    <col min="15105" max="15105" width="16.25" style="19" bestFit="1" customWidth="1"/>
    <col min="15106" max="15106" width="17.875" style="19" bestFit="1" customWidth="1"/>
    <col min="15107" max="15107" width="18.625" style="19" bestFit="1" customWidth="1"/>
    <col min="15108" max="15111" width="17.375" style="19" bestFit="1" customWidth="1"/>
    <col min="15112" max="15112" width="17.375" style="19" customWidth="1"/>
    <col min="15113" max="15113" width="19.25" style="19" customWidth="1"/>
    <col min="15114" max="15114" width="17.625" style="19" bestFit="1" customWidth="1"/>
    <col min="15115" max="15115" width="18.25" style="19" customWidth="1"/>
    <col min="15116" max="15116" width="30.125" style="19" customWidth="1"/>
    <col min="15117" max="15117" width="19" style="19" customWidth="1"/>
    <col min="15118" max="15118" width="20" style="19" customWidth="1"/>
    <col min="15119" max="15119" width="16.625" style="19" customWidth="1"/>
    <col min="15120" max="15120" width="16.375" style="19" customWidth="1"/>
    <col min="15121" max="15125" width="6" style="19" bestFit="1" customWidth="1"/>
    <col min="15126" max="15127" width="7" style="19" bestFit="1" customWidth="1"/>
    <col min="15128" max="15357" width="9.125" style="19"/>
    <col min="15358" max="15358" width="49.25" style="19" bestFit="1" customWidth="1"/>
    <col min="15359" max="15359" width="25" style="19" customWidth="1"/>
    <col min="15360" max="15360" width="21.25" style="19" customWidth="1"/>
    <col min="15361" max="15361" width="16.25" style="19" bestFit="1" customWidth="1"/>
    <col min="15362" max="15362" width="17.875" style="19" bestFit="1" customWidth="1"/>
    <col min="15363" max="15363" width="18.625" style="19" bestFit="1" customWidth="1"/>
    <col min="15364" max="15367" width="17.375" style="19" bestFit="1" customWidth="1"/>
    <col min="15368" max="15368" width="17.375" style="19" customWidth="1"/>
    <col min="15369" max="15369" width="19.25" style="19" customWidth="1"/>
    <col min="15370" max="15370" width="17.625" style="19" bestFit="1" customWidth="1"/>
    <col min="15371" max="15371" width="18.25" style="19" customWidth="1"/>
    <col min="15372" max="15372" width="30.125" style="19" customWidth="1"/>
    <col min="15373" max="15373" width="19" style="19" customWidth="1"/>
    <col min="15374" max="15374" width="20" style="19" customWidth="1"/>
    <col min="15375" max="15375" width="16.625" style="19" customWidth="1"/>
    <col min="15376" max="15376" width="16.375" style="19" customWidth="1"/>
    <col min="15377" max="15381" width="6" style="19" bestFit="1" customWidth="1"/>
    <col min="15382" max="15383" width="7" style="19" bestFit="1" customWidth="1"/>
    <col min="15384" max="15613" width="9.125" style="19"/>
    <col min="15614" max="15614" width="49.25" style="19" bestFit="1" customWidth="1"/>
    <col min="15615" max="15615" width="25" style="19" customWidth="1"/>
    <col min="15616" max="15616" width="21.25" style="19" customWidth="1"/>
    <col min="15617" max="15617" width="16.25" style="19" bestFit="1" customWidth="1"/>
    <col min="15618" max="15618" width="17.875" style="19" bestFit="1" customWidth="1"/>
    <col min="15619" max="15619" width="18.625" style="19" bestFit="1" customWidth="1"/>
    <col min="15620" max="15623" width="17.375" style="19" bestFit="1" customWidth="1"/>
    <col min="15624" max="15624" width="17.375" style="19" customWidth="1"/>
    <col min="15625" max="15625" width="19.25" style="19" customWidth="1"/>
    <col min="15626" max="15626" width="17.625" style="19" bestFit="1" customWidth="1"/>
    <col min="15627" max="15627" width="18.25" style="19" customWidth="1"/>
    <col min="15628" max="15628" width="30.125" style="19" customWidth="1"/>
    <col min="15629" max="15629" width="19" style="19" customWidth="1"/>
    <col min="15630" max="15630" width="20" style="19" customWidth="1"/>
    <col min="15631" max="15631" width="16.625" style="19" customWidth="1"/>
    <col min="15632" max="15632" width="16.375" style="19" customWidth="1"/>
    <col min="15633" max="15637" width="6" style="19" bestFit="1" customWidth="1"/>
    <col min="15638" max="15639" width="7" style="19" bestFit="1" customWidth="1"/>
    <col min="15640" max="15869" width="9.125" style="19"/>
    <col min="15870" max="15870" width="49.25" style="19" bestFit="1" customWidth="1"/>
    <col min="15871" max="15871" width="25" style="19" customWidth="1"/>
    <col min="15872" max="15872" width="21.25" style="19" customWidth="1"/>
    <col min="15873" max="15873" width="16.25" style="19" bestFit="1" customWidth="1"/>
    <col min="15874" max="15874" width="17.875" style="19" bestFit="1" customWidth="1"/>
    <col min="15875" max="15875" width="18.625" style="19" bestFit="1" customWidth="1"/>
    <col min="15876" max="15879" width="17.375" style="19" bestFit="1" customWidth="1"/>
    <col min="15880" max="15880" width="17.375" style="19" customWidth="1"/>
    <col min="15881" max="15881" width="19.25" style="19" customWidth="1"/>
    <col min="15882" max="15882" width="17.625" style="19" bestFit="1" customWidth="1"/>
    <col min="15883" max="15883" width="18.25" style="19" customWidth="1"/>
    <col min="15884" max="15884" width="30.125" style="19" customWidth="1"/>
    <col min="15885" max="15885" width="19" style="19" customWidth="1"/>
    <col min="15886" max="15886" width="20" style="19" customWidth="1"/>
    <col min="15887" max="15887" width="16.625" style="19" customWidth="1"/>
    <col min="15888" max="15888" width="16.375" style="19" customWidth="1"/>
    <col min="15889" max="15893" width="6" style="19" bestFit="1" customWidth="1"/>
    <col min="15894" max="15895" width="7" style="19" bestFit="1" customWidth="1"/>
    <col min="15896" max="16125" width="9.125" style="19"/>
    <col min="16126" max="16126" width="49.25" style="19" bestFit="1" customWidth="1"/>
    <col min="16127" max="16127" width="25" style="19" customWidth="1"/>
    <col min="16128" max="16128" width="21.25" style="19" customWidth="1"/>
    <col min="16129" max="16129" width="16.25" style="19" bestFit="1" customWidth="1"/>
    <col min="16130" max="16130" width="17.875" style="19" bestFit="1" customWidth="1"/>
    <col min="16131" max="16131" width="18.625" style="19" bestFit="1" customWidth="1"/>
    <col min="16132" max="16135" width="17.375" style="19" bestFit="1" customWidth="1"/>
    <col min="16136" max="16136" width="17.375" style="19" customWidth="1"/>
    <col min="16137" max="16137" width="19.25" style="19" customWidth="1"/>
    <col min="16138" max="16138" width="17.625" style="19" bestFit="1" customWidth="1"/>
    <col min="16139" max="16139" width="18.25" style="19" customWidth="1"/>
    <col min="16140" max="16140" width="30.125" style="19" customWidth="1"/>
    <col min="16141" max="16141" width="19" style="19" customWidth="1"/>
    <col min="16142" max="16142" width="20" style="19" customWidth="1"/>
    <col min="16143" max="16143" width="16.625" style="19" customWidth="1"/>
    <col min="16144" max="16144" width="16.375" style="19" customWidth="1"/>
    <col min="16145" max="16149" width="6" style="19" bestFit="1" customWidth="1"/>
    <col min="16150" max="16151" width="7" style="19" bestFit="1" customWidth="1"/>
    <col min="16152" max="16384" width="9.125" style="19"/>
  </cols>
  <sheetData>
    <row r="1" spans="1:23" ht="18.75" customHeight="1" x14ac:dyDescent="0.25">
      <c r="B1" s="1"/>
      <c r="C1" s="1"/>
      <c r="D1" s="1"/>
      <c r="E1" s="1"/>
      <c r="F1" s="1"/>
      <c r="G1" s="1"/>
      <c r="H1" s="1"/>
      <c r="I1" s="1"/>
      <c r="J1" s="20"/>
      <c r="K1" s="20"/>
      <c r="L1" s="20"/>
      <c r="M1" s="20"/>
      <c r="N1" s="20"/>
      <c r="O1" s="20"/>
      <c r="P1" s="20"/>
    </row>
    <row r="2" spans="1:23" ht="18.75" customHeight="1" x14ac:dyDescent="0.25">
      <c r="B2" s="1"/>
      <c r="C2" s="1"/>
      <c r="D2" s="1"/>
      <c r="E2" s="1"/>
      <c r="F2" s="1"/>
      <c r="G2" s="1"/>
      <c r="H2" s="1"/>
      <c r="I2" s="1"/>
      <c r="J2" s="20"/>
      <c r="K2" s="20"/>
      <c r="L2" s="20"/>
      <c r="M2" s="20"/>
      <c r="N2" s="20"/>
      <c r="O2" s="20"/>
      <c r="P2" s="20"/>
    </row>
    <row r="3" spans="1:23" ht="18.75" customHeight="1" x14ac:dyDescent="0.25">
      <c r="B3" s="1"/>
      <c r="C3" s="1"/>
      <c r="D3" s="1"/>
      <c r="E3" s="1"/>
      <c r="F3" s="1"/>
      <c r="G3" s="1"/>
      <c r="H3" s="1"/>
      <c r="I3" s="1"/>
      <c r="J3" s="20"/>
      <c r="K3" s="20"/>
      <c r="L3" s="20"/>
      <c r="M3" s="20"/>
      <c r="N3" s="20"/>
      <c r="O3" s="20"/>
      <c r="P3" s="20"/>
    </row>
    <row r="4" spans="1:23" ht="18.75" customHeight="1" x14ac:dyDescent="0.25">
      <c r="B4" s="1"/>
      <c r="C4" s="1"/>
      <c r="D4" s="1"/>
      <c r="E4" s="1"/>
      <c r="F4" s="1"/>
      <c r="G4" s="1"/>
      <c r="H4" s="1"/>
      <c r="I4" s="1"/>
      <c r="J4" s="20"/>
      <c r="K4" s="20"/>
      <c r="L4" s="20"/>
      <c r="M4" s="20"/>
      <c r="N4" s="20"/>
      <c r="O4" s="20"/>
      <c r="P4" s="20"/>
    </row>
    <row r="5" spans="1:23" ht="18.75" x14ac:dyDescent="0.25">
      <c r="B5" s="15" t="s">
        <v>0</v>
      </c>
      <c r="C5" s="15"/>
      <c r="D5" s="15"/>
      <c r="E5" s="15"/>
      <c r="F5" s="15"/>
      <c r="G5" s="15"/>
      <c r="H5" s="15"/>
      <c r="I5" s="15"/>
      <c r="J5" s="15"/>
    </row>
    <row r="6" spans="1:23" ht="15.75" x14ac:dyDescent="0.25">
      <c r="B6" s="16" t="s">
        <v>1</v>
      </c>
      <c r="C6" s="16"/>
      <c r="D6" s="16"/>
      <c r="E6" s="16"/>
      <c r="F6" s="16"/>
      <c r="G6" s="16"/>
      <c r="H6" s="16"/>
      <c r="I6" s="16"/>
      <c r="J6" s="16"/>
    </row>
    <row r="7" spans="1:23" ht="15.75" x14ac:dyDescent="0.25">
      <c r="B7" s="17" t="s">
        <v>2</v>
      </c>
      <c r="C7" s="17"/>
      <c r="D7" s="17"/>
      <c r="E7" s="17"/>
      <c r="F7" s="17"/>
      <c r="G7" s="17"/>
      <c r="H7" s="17"/>
      <c r="I7" s="17"/>
      <c r="J7" s="17"/>
    </row>
    <row r="8" spans="1:23" x14ac:dyDescent="0.25">
      <c r="B8" s="13" t="s">
        <v>3</v>
      </c>
      <c r="C8" s="13"/>
      <c r="D8" s="13"/>
      <c r="E8" s="13"/>
      <c r="F8" s="13"/>
      <c r="G8" s="13"/>
      <c r="H8" s="13"/>
      <c r="I8" s="13"/>
      <c r="J8" s="13"/>
    </row>
    <row r="9" spans="1:23" x14ac:dyDescent="0.25">
      <c r="F9" s="21"/>
      <c r="G9" s="22"/>
      <c r="H9" s="22"/>
      <c r="I9" s="22"/>
      <c r="J9" s="23"/>
      <c r="K9" s="23"/>
      <c r="L9" s="23"/>
      <c r="M9" s="23"/>
      <c r="N9" s="23"/>
      <c r="O9" s="23"/>
      <c r="P9" s="23"/>
    </row>
    <row r="10" spans="1:23" ht="31.5" x14ac:dyDescent="0.25">
      <c r="B10" s="2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84</v>
      </c>
      <c r="I10" s="3" t="s">
        <v>85</v>
      </c>
      <c r="J10" s="3" t="s">
        <v>4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/>
      <c r="V10" s="22"/>
      <c r="W10" s="22"/>
    </row>
    <row r="11" spans="1:23" x14ac:dyDescent="0.25">
      <c r="B11" s="4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4"/>
      <c r="R11" s="24"/>
      <c r="S11" s="24"/>
      <c r="T11" s="24"/>
      <c r="U11" s="24"/>
      <c r="V11" s="24"/>
      <c r="W11" s="24"/>
    </row>
    <row r="12" spans="1:23" x14ac:dyDescent="0.25">
      <c r="B12" s="6" t="s">
        <v>15</v>
      </c>
      <c r="C12" s="7">
        <f>SUM(C13:C17)</f>
        <v>53377675.940000005</v>
      </c>
      <c r="D12" s="7">
        <f>SUM(D13:D17)</f>
        <v>354421683.00349998</v>
      </c>
      <c r="E12" s="7">
        <f t="shared" ref="E12:P12" si="0">SUM(E13:E17)</f>
        <v>354421683.00349998</v>
      </c>
      <c r="F12" s="7">
        <f t="shared" si="0"/>
        <v>0</v>
      </c>
      <c r="G12" s="7">
        <f t="shared" si="0"/>
        <v>53377675.940000005</v>
      </c>
      <c r="H12" s="7">
        <f t="shared" si="0"/>
        <v>26250731.289999999</v>
      </c>
      <c r="I12" s="7">
        <f t="shared" si="0"/>
        <v>26401038.709999997</v>
      </c>
      <c r="J12" s="7">
        <f t="shared" si="0"/>
        <v>106029445.94</v>
      </c>
      <c r="K12" s="7">
        <f t="shared" si="0"/>
        <v>53377675.940000005</v>
      </c>
      <c r="L12" s="7" t="e">
        <f t="shared" si="0"/>
        <v>#REF!</v>
      </c>
      <c r="M12" s="7" t="e">
        <f t="shared" si="0"/>
        <v>#REF!</v>
      </c>
      <c r="N12" s="7" t="e">
        <f t="shared" si="0"/>
        <v>#REF!</v>
      </c>
      <c r="O12" s="7">
        <f t="shared" si="0"/>
        <v>0</v>
      </c>
      <c r="P12" s="7">
        <f t="shared" si="0"/>
        <v>0</v>
      </c>
    </row>
    <row r="13" spans="1:23" x14ac:dyDescent="0.25">
      <c r="A13" s="19" t="str">
        <f>LEFT(B13,5)</f>
        <v>2.1.1</v>
      </c>
      <c r="B13" s="25" t="s">
        <v>16</v>
      </c>
      <c r="C13" s="21">
        <f>SUM(F13:G13)</f>
        <v>45482691.740000002</v>
      </c>
      <c r="D13" s="21">
        <f>IFERROR(VLOOKUP(B13,'[1]Plantilla Ejecución OAI (2)'!$B$12:$E$71,3,FALSE),0)</f>
        <v>272309821</v>
      </c>
      <c r="E13" s="21">
        <f>IFERROR(VLOOKUP(B13,'[1]Plantilla Ejecución OAI (2)'!$B$12:$E$71,4,FALSE),0)</f>
        <v>272309821</v>
      </c>
      <c r="F13" s="21">
        <f>IFERROR(VLOOKUP(A13,'[1]Ejecución CONS 2023'!$C$11:$Q$400,4,FALSE),0)</f>
        <v>0</v>
      </c>
      <c r="G13" s="21">
        <f>IFERROR(VLOOKUP(A13,'[1]Ejecución CONS 2023'!$C$11:$Q$400,5,FALSE),0)</f>
        <v>45482691.740000002</v>
      </c>
      <c r="H13" s="21">
        <f>IFERROR(VLOOKUP(A13,'[1]Ejecución CONS 2023'!$C$11:$Q$400,6,FALSE),0)</f>
        <v>22304804.209999997</v>
      </c>
      <c r="I13" s="21">
        <f>IFERROR(VLOOKUP(A13,'[1]Ejecución CONS 2023'!$C$11:$Q$400,7,FALSE),0)</f>
        <v>22215295.049999997</v>
      </c>
      <c r="J13" s="21">
        <f>SUM(F13:I13)</f>
        <v>90002791</v>
      </c>
      <c r="K13" s="21">
        <f t="shared" ref="K12:K43" si="1">SUM(F13:G13)</f>
        <v>45482691.740000002</v>
      </c>
      <c r="L13" s="21" t="e">
        <f>SUM(#REF!)</f>
        <v>#REF!</v>
      </c>
      <c r="M13" s="21" t="e">
        <f>SUM(#REF!)</f>
        <v>#REF!</v>
      </c>
      <c r="N13" s="21" t="e">
        <f>SUM(#REF!)</f>
        <v>#REF!</v>
      </c>
      <c r="O13" s="21"/>
      <c r="P13" s="21"/>
    </row>
    <row r="14" spans="1:23" x14ac:dyDescent="0.25">
      <c r="A14" s="19" t="str">
        <f t="shared" ref="A14:A68" si="2">LEFT(B14,5)</f>
        <v>2.1.2</v>
      </c>
      <c r="B14" s="25" t="s">
        <v>17</v>
      </c>
      <c r="C14" s="21">
        <f>SUM(F14:G14)</f>
        <v>1095000</v>
      </c>
      <c r="D14" s="21">
        <f>IFERROR(VLOOKUP(B14,'[1]Plantilla Ejecución OAI (2)'!$B$12:$E$71,3,FALSE),0)</f>
        <v>43866232</v>
      </c>
      <c r="E14" s="21">
        <f>IFERROR(VLOOKUP(B14,'[1]Plantilla Ejecución OAI (2)'!$B$12:$E$71,4,FALSE),0)</f>
        <v>43866232</v>
      </c>
      <c r="F14" s="21">
        <f>IFERROR(VLOOKUP(A14,'[1]Ejecución CONS 2023'!$C$11:$Q$400,4,FALSE),0)</f>
        <v>0</v>
      </c>
      <c r="G14" s="26">
        <f>IFERROR(VLOOKUP(A14,'[1]Ejecución CONS 2023'!$C$11:$Q$400,5,FALSE),0)</f>
        <v>1095000</v>
      </c>
      <c r="H14" s="21">
        <f>IFERROR(VLOOKUP(A14,'[1]Ejecución CONS 2023'!$C$11:$Q$400,6,FALSE),0)</f>
        <v>559500</v>
      </c>
      <c r="I14" s="21">
        <f>IFERROR(VLOOKUP(A14,'[1]Ejecución CONS 2023'!$C$11:$Q$400,7,FALSE),0)</f>
        <v>811000</v>
      </c>
      <c r="J14" s="21">
        <f t="shared" ref="J14:J17" si="3">SUM(F14:I14)</f>
        <v>2465500</v>
      </c>
      <c r="K14" s="21">
        <f t="shared" si="1"/>
        <v>1095000</v>
      </c>
      <c r="L14" s="21" t="e">
        <f>SUM(#REF!)</f>
        <v>#REF!</v>
      </c>
      <c r="M14" s="21" t="e">
        <f>SUM(#REF!)</f>
        <v>#REF!</v>
      </c>
      <c r="N14" s="21" t="e">
        <f>SUM(#REF!)</f>
        <v>#REF!</v>
      </c>
      <c r="O14" s="21"/>
      <c r="P14" s="21"/>
    </row>
    <row r="15" spans="1:23" x14ac:dyDescent="0.25">
      <c r="A15" s="19" t="str">
        <f t="shared" si="2"/>
        <v>2.1.3</v>
      </c>
      <c r="B15" s="25" t="s">
        <v>18</v>
      </c>
      <c r="C15" s="21">
        <f>SUM(F15:G15)</f>
        <v>0</v>
      </c>
      <c r="D15" s="21">
        <f>IFERROR(VLOOKUP(B15,'[1]Plantilla Ejecución OAI (2)'!$B$12:$E$71,3,FALSE),0)</f>
        <v>0</v>
      </c>
      <c r="E15" s="21">
        <f>IFERROR(VLOOKUP(B15,'[1]Plantilla Ejecución OAI (2)'!$B$12:$E$71,4,FALSE),0)</f>
        <v>0</v>
      </c>
      <c r="F15" s="21">
        <f>IFERROR(VLOOKUP(A15,'[1]Ejecución CONS 2023'!$C$11:$Q$400,4,FALSE),0)</f>
        <v>0</v>
      </c>
      <c r="G15" s="26">
        <f>IFERROR(VLOOKUP(A15,'[1]Ejecución CONS 2023'!$C$11:$Q$400,5,FALSE),0)</f>
        <v>0</v>
      </c>
      <c r="H15" s="21">
        <f>IFERROR(VLOOKUP(A15,'[1]Ejecución CONS 2023'!$C$11:$Q$400,6,FALSE),0)</f>
        <v>0</v>
      </c>
      <c r="I15" s="21">
        <f>IFERROR(VLOOKUP(A15,'[1]Ejecución CONS 2023'!$C$11:$Q$400,7,FALSE),0)</f>
        <v>0</v>
      </c>
      <c r="J15" s="21">
        <f t="shared" si="3"/>
        <v>0</v>
      </c>
      <c r="K15" s="21">
        <f t="shared" si="1"/>
        <v>0</v>
      </c>
      <c r="L15" s="21" t="e">
        <f>SUM(#REF!)</f>
        <v>#REF!</v>
      </c>
      <c r="M15" s="21" t="e">
        <f>SUM(#REF!)</f>
        <v>#REF!</v>
      </c>
      <c r="N15" s="21" t="e">
        <f>SUM(#REF!)</f>
        <v>#REF!</v>
      </c>
      <c r="O15" s="21"/>
      <c r="P15" s="21"/>
    </row>
    <row r="16" spans="1:23" x14ac:dyDescent="0.25">
      <c r="A16" s="19" t="str">
        <f t="shared" si="2"/>
        <v>2.1.4</v>
      </c>
      <c r="B16" s="25" t="s">
        <v>19</v>
      </c>
      <c r="C16" s="21">
        <f>SUM(F16:G16)</f>
        <v>0</v>
      </c>
      <c r="D16" s="21">
        <f>IFERROR(VLOOKUP(B16,'[1]Plantilla Ejecución OAI (2)'!$B$12:$E$71,3,FALSE),0)</f>
        <v>0</v>
      </c>
      <c r="E16" s="21">
        <f>IFERROR(VLOOKUP(B16,'[1]Plantilla Ejecución OAI (2)'!$B$12:$E$71,4,FALSE),0)</f>
        <v>0</v>
      </c>
      <c r="F16" s="21">
        <f>IFERROR(VLOOKUP(A16,'[1]Ejecución CONS 2023'!$C$11:$Q$400,4,FALSE),0)</f>
        <v>0</v>
      </c>
      <c r="G16" s="26">
        <f>IFERROR(VLOOKUP(A16,'[1]Ejecución CONS 2023'!$C$11:$Q$400,5,FALSE),0)</f>
        <v>0</v>
      </c>
      <c r="H16" s="21">
        <f>IFERROR(VLOOKUP(A16,'[1]Ejecución CONS 2023'!$C$11:$Q$400,6,FALSE),0)</f>
        <v>0</v>
      </c>
      <c r="I16" s="21">
        <f>IFERROR(VLOOKUP(A16,'[1]Ejecución CONS 2023'!$C$11:$Q$400,7,FALSE),0)</f>
        <v>0</v>
      </c>
      <c r="J16" s="21">
        <f t="shared" si="3"/>
        <v>0</v>
      </c>
      <c r="K16" s="21">
        <f t="shared" si="1"/>
        <v>0</v>
      </c>
      <c r="L16" s="21" t="e">
        <f>SUM(#REF!)</f>
        <v>#REF!</v>
      </c>
      <c r="M16" s="21" t="e">
        <f>SUM(#REF!)</f>
        <v>#REF!</v>
      </c>
      <c r="N16" s="21" t="e">
        <f>SUM(#REF!)</f>
        <v>#REF!</v>
      </c>
      <c r="O16" s="21"/>
      <c r="P16" s="21"/>
    </row>
    <row r="17" spans="1:16" x14ac:dyDescent="0.25">
      <c r="A17" s="19" t="str">
        <f t="shared" si="2"/>
        <v>2.1.5</v>
      </c>
      <c r="B17" s="25" t="s">
        <v>20</v>
      </c>
      <c r="C17" s="21">
        <f>SUM(F17:G17)</f>
        <v>6799984.2000000002</v>
      </c>
      <c r="D17" s="21">
        <f>IFERROR(VLOOKUP(B17,'[1]Plantilla Ejecución OAI (2)'!$B$12:$E$71,3,FALSE),0)</f>
        <v>38245630.003499992</v>
      </c>
      <c r="E17" s="21">
        <f>IFERROR(VLOOKUP(B17,'[1]Plantilla Ejecución OAI (2)'!$B$12:$E$71,4,FALSE),0)</f>
        <v>38245630.003499992</v>
      </c>
      <c r="F17" s="21">
        <f>IFERROR(VLOOKUP(A17,'[1]Ejecución CONS 2023'!$C$11:$Q$400,4,FALSE),0)</f>
        <v>0</v>
      </c>
      <c r="G17" s="26">
        <f>IFERROR(VLOOKUP(A17,'[1]Ejecución CONS 2023'!$C$11:$Q$400,5,FALSE),0)</f>
        <v>6799984.2000000002</v>
      </c>
      <c r="H17" s="21">
        <f>IFERROR(VLOOKUP(A17,'[1]Ejecución CONS 2023'!$C$11:$Q$400,6,FALSE),0)</f>
        <v>3386427.0800000005</v>
      </c>
      <c r="I17" s="21">
        <f>IFERROR(VLOOKUP(A17,'[1]Ejecución CONS 2023'!$C$11:$Q$400,7,FALSE),0)</f>
        <v>3374743.66</v>
      </c>
      <c r="J17" s="21">
        <f t="shared" si="3"/>
        <v>13561154.940000001</v>
      </c>
      <c r="K17" s="21">
        <f t="shared" si="1"/>
        <v>6799984.2000000002</v>
      </c>
      <c r="L17" s="21" t="e">
        <f>SUM(#REF!)</f>
        <v>#REF!</v>
      </c>
      <c r="M17" s="21" t="e">
        <f>SUM(#REF!)</f>
        <v>#REF!</v>
      </c>
      <c r="N17" s="21" t="e">
        <f>SUM(#REF!)</f>
        <v>#REF!</v>
      </c>
      <c r="O17" s="21"/>
      <c r="P17" s="21"/>
    </row>
    <row r="18" spans="1:16" x14ac:dyDescent="0.25">
      <c r="A18" s="19" t="str">
        <f t="shared" si="2"/>
        <v>2.2 -</v>
      </c>
      <c r="B18" s="6" t="s">
        <v>21</v>
      </c>
      <c r="C18" s="8">
        <f>SUM(C19:C27)</f>
        <v>4417123.3100000005</v>
      </c>
      <c r="D18" s="8">
        <f>SUM(D19:D27)</f>
        <v>32376491</v>
      </c>
      <c r="E18" s="8">
        <f t="shared" ref="E18:J18" si="4">SUM(E19:E27)</f>
        <v>50671995.769999996</v>
      </c>
      <c r="F18" s="8">
        <f t="shared" si="4"/>
        <v>1785031.2</v>
      </c>
      <c r="G18" s="8">
        <f t="shared" si="4"/>
        <v>2632092.11</v>
      </c>
      <c r="H18" s="8">
        <f t="shared" si="4"/>
        <v>2904808.26</v>
      </c>
      <c r="I18" s="8">
        <f t="shared" si="4"/>
        <v>2832861.61</v>
      </c>
      <c r="J18" s="8">
        <f t="shared" si="4"/>
        <v>10154793.18</v>
      </c>
      <c r="K18" s="8">
        <f t="shared" si="1"/>
        <v>4417123.3099999996</v>
      </c>
      <c r="L18" s="8" t="e">
        <f>SUM(#REF!)</f>
        <v>#REF!</v>
      </c>
      <c r="M18" s="8" t="e">
        <f>SUM(#REF!)</f>
        <v>#REF!</v>
      </c>
      <c r="N18" s="8" t="e">
        <f>SUM(#REF!)</f>
        <v>#REF!</v>
      </c>
      <c r="O18" s="8"/>
      <c r="P18" s="8"/>
    </row>
    <row r="19" spans="1:16" x14ac:dyDescent="0.25">
      <c r="A19" s="19" t="str">
        <f t="shared" si="2"/>
        <v>2.2.1</v>
      </c>
      <c r="B19" s="25" t="s">
        <v>22</v>
      </c>
      <c r="C19" s="21">
        <f t="shared" ref="C19:C27" si="5">SUM(F19:G19)</f>
        <v>2901246.58</v>
      </c>
      <c r="D19" s="21">
        <f>IFERROR(VLOOKUP(B19,'[1]Plantilla Ejecución OAI (2)'!$B$12:$E$71,3,FALSE),0)</f>
        <v>22296543</v>
      </c>
      <c r="E19" s="21">
        <f>IFERROR(VLOOKUP(B19,'[1]Plantilla Ejecución OAI (2)'!$B$12:$E$71,4,FALSE),0)</f>
        <v>23796643</v>
      </c>
      <c r="F19" s="21">
        <f>IFERROR(VLOOKUP(A19,'[1]Ejecución CONS 2023'!$C$11:$Q$400,4,FALSE),0)</f>
        <v>1488673.22</v>
      </c>
      <c r="G19" s="26">
        <f>IFERROR(VLOOKUP(A19,'[1]Ejecución CONS 2023'!$C$11:$Q$400,5,FALSE),0)</f>
        <v>1412573.3599999999</v>
      </c>
      <c r="H19" s="21">
        <f>IFERROR(VLOOKUP(A19,'[1]Ejecución CONS 2023'!$C$11:$Q$400,6,FALSE),0)</f>
        <v>1830305.0999999999</v>
      </c>
      <c r="I19" s="21">
        <f>IFERROR(VLOOKUP(A19,'[1]Ejecución CONS 2023'!$C$11:$Q$400,7,FALSE),0)</f>
        <v>1561067.72</v>
      </c>
      <c r="J19" s="21">
        <f t="shared" ref="J19:J27" si="6">SUM(F19:I19)</f>
        <v>6292619.3999999994</v>
      </c>
      <c r="K19" s="21">
        <f t="shared" si="1"/>
        <v>2901246.58</v>
      </c>
      <c r="L19" s="21" t="e">
        <f>SUM(#REF!)</f>
        <v>#REF!</v>
      </c>
      <c r="M19" s="21" t="e">
        <f>SUM(#REF!)</f>
        <v>#REF!</v>
      </c>
      <c r="N19" s="21" t="e">
        <f>SUM(#REF!)</f>
        <v>#REF!</v>
      </c>
      <c r="O19" s="21"/>
      <c r="P19" s="21"/>
    </row>
    <row r="20" spans="1:16" x14ac:dyDescent="0.25">
      <c r="A20" s="19" t="str">
        <f t="shared" si="2"/>
        <v>2.2.2</v>
      </c>
      <c r="B20" s="25" t="s">
        <v>23</v>
      </c>
      <c r="C20" s="21">
        <f t="shared" si="5"/>
        <v>0</v>
      </c>
      <c r="D20" s="21">
        <f>IFERROR(VLOOKUP(B20,'[1]Plantilla Ejecución OAI (2)'!$B$12:$E$71,3,FALSE),0)</f>
        <v>1497818</v>
      </c>
      <c r="E20" s="21">
        <f>IFERROR(VLOOKUP(B20,'[1]Plantilla Ejecución OAI (2)'!$B$12:$E$71,4,FALSE),0)</f>
        <v>2697818</v>
      </c>
      <c r="F20" s="21">
        <f>IFERROR(VLOOKUP(A20,'[1]Ejecución CONS 2023'!$C$11:$Q$400,4,FALSE),0)</f>
        <v>0</v>
      </c>
      <c r="G20" s="26">
        <f>IFERROR(VLOOKUP(A20,'[1]Ejecución CONS 2023'!$C$11:$Q$400,5,FALSE),0)</f>
        <v>0</v>
      </c>
      <c r="H20" s="21">
        <f>IFERROR(VLOOKUP(A20,'[1]Ejecución CONS 2023'!$C$11:$Q$400,6,FALSE),0)</f>
        <v>0</v>
      </c>
      <c r="I20" s="21">
        <f>IFERROR(VLOOKUP(A20,'[1]Ejecución CONS 2023'!$C$11:$Q$400,7,FALSE),0)</f>
        <v>0</v>
      </c>
      <c r="J20" s="21">
        <f t="shared" si="6"/>
        <v>0</v>
      </c>
      <c r="K20" s="21">
        <f t="shared" si="1"/>
        <v>0</v>
      </c>
      <c r="L20" s="21" t="e">
        <f>SUM(#REF!)</f>
        <v>#REF!</v>
      </c>
      <c r="M20" s="21" t="e">
        <f>SUM(#REF!)</f>
        <v>#REF!</v>
      </c>
      <c r="N20" s="21" t="e">
        <f>SUM(#REF!)</f>
        <v>#REF!</v>
      </c>
      <c r="O20" s="21"/>
      <c r="P20" s="21"/>
    </row>
    <row r="21" spans="1:16" x14ac:dyDescent="0.25">
      <c r="A21" s="19" t="str">
        <f t="shared" si="2"/>
        <v>2.2.3</v>
      </c>
      <c r="B21" s="25" t="s">
        <v>24</v>
      </c>
      <c r="C21" s="21">
        <f t="shared" si="5"/>
        <v>0</v>
      </c>
      <c r="D21" s="21">
        <f>IFERROR(VLOOKUP(B21,'[1]Plantilla Ejecución OAI (2)'!$B$12:$E$71,3,FALSE),0)</f>
        <v>0</v>
      </c>
      <c r="E21" s="21">
        <f>IFERROR(VLOOKUP(B21,'[1]Plantilla Ejecución OAI (2)'!$B$12:$E$71,4,FALSE),0)</f>
        <v>0</v>
      </c>
      <c r="F21" s="21">
        <f>IFERROR(VLOOKUP(A21,'[1]Ejecución CONS 2023'!$C$11:$Q$400,4,FALSE),0)</f>
        <v>0</v>
      </c>
      <c r="G21" s="26">
        <f>IFERROR(VLOOKUP(A21,'[1]Ejecución CONS 2023'!$C$11:$Q$400,5,FALSE),0)</f>
        <v>0</v>
      </c>
      <c r="H21" s="21">
        <f>IFERROR(VLOOKUP(A21,'[1]Ejecución CONS 2023'!$C$11:$Q$400,6,FALSE),0)</f>
        <v>0</v>
      </c>
      <c r="I21" s="21">
        <f>IFERROR(VLOOKUP(A21,'[1]Ejecución CONS 2023'!$C$11:$Q$400,7,FALSE),0)</f>
        <v>0</v>
      </c>
      <c r="J21" s="21">
        <f t="shared" si="6"/>
        <v>0</v>
      </c>
      <c r="K21" s="21">
        <f t="shared" si="1"/>
        <v>0</v>
      </c>
      <c r="L21" s="21" t="e">
        <f>SUM(#REF!)</f>
        <v>#REF!</v>
      </c>
      <c r="M21" s="21" t="e">
        <f>SUM(#REF!)</f>
        <v>#REF!</v>
      </c>
      <c r="N21" s="21" t="e">
        <f>SUM(#REF!)</f>
        <v>#REF!</v>
      </c>
      <c r="O21" s="21"/>
      <c r="P21" s="21"/>
    </row>
    <row r="22" spans="1:16" ht="18" customHeight="1" x14ac:dyDescent="0.25">
      <c r="A22" s="19" t="str">
        <f t="shared" si="2"/>
        <v>2.2.4</v>
      </c>
      <c r="B22" s="25" t="s">
        <v>25</v>
      </c>
      <c r="C22" s="21">
        <f t="shared" si="5"/>
        <v>0</v>
      </c>
      <c r="D22" s="21">
        <f>IFERROR(VLOOKUP(B22,'[1]Plantilla Ejecución OAI (2)'!$B$12:$E$71,3,FALSE),0)</f>
        <v>0</v>
      </c>
      <c r="E22" s="21">
        <f>IFERROR(VLOOKUP(B22,'[1]Plantilla Ejecución OAI (2)'!$B$12:$E$71,4,FALSE),0)</f>
        <v>100000</v>
      </c>
      <c r="F22" s="21">
        <f>IFERROR(VLOOKUP(A22,'[1]Ejecución CONS 2023'!$C$11:$Q$400,4,FALSE),0)</f>
        <v>0</v>
      </c>
      <c r="G22" s="26">
        <f>IFERROR(VLOOKUP(A22,'[1]Ejecución CONS 2023'!$C$11:$Q$400,5,FALSE),0)</f>
        <v>0</v>
      </c>
      <c r="H22" s="21">
        <f>IFERROR(VLOOKUP(A22,'[1]Ejecución CONS 2023'!$C$11:$Q$400,6,FALSE),0)</f>
        <v>0</v>
      </c>
      <c r="I22" s="21">
        <f>IFERROR(VLOOKUP(A22,'[1]Ejecución CONS 2023'!$C$11:$Q$400,7,FALSE),0)</f>
        <v>25000</v>
      </c>
      <c r="J22" s="21">
        <f t="shared" si="6"/>
        <v>25000</v>
      </c>
      <c r="K22" s="21">
        <f t="shared" si="1"/>
        <v>0</v>
      </c>
      <c r="L22" s="21" t="e">
        <f>SUM(#REF!)</f>
        <v>#REF!</v>
      </c>
      <c r="M22" s="21" t="e">
        <f>SUM(#REF!)</f>
        <v>#REF!</v>
      </c>
      <c r="N22" s="21" t="e">
        <f>SUM(#REF!)</f>
        <v>#REF!</v>
      </c>
      <c r="O22" s="21"/>
      <c r="P22" s="21"/>
    </row>
    <row r="23" spans="1:16" x14ac:dyDescent="0.25">
      <c r="A23" s="19" t="str">
        <f>LEFT(B23,5)</f>
        <v>2.2.5</v>
      </c>
      <c r="B23" s="25" t="s">
        <v>26</v>
      </c>
      <c r="C23" s="21">
        <f t="shared" si="5"/>
        <v>0</v>
      </c>
      <c r="D23" s="21">
        <f>IFERROR(VLOOKUP(B23,'[1]Plantilla Ejecución OAI (2)'!$B$12:$E$71,3,FALSE),0)</f>
        <v>271999</v>
      </c>
      <c r="E23" s="21">
        <f>IFERROR(VLOOKUP(B23,'[1]Plantilla Ejecución OAI (2)'!$B$12:$E$71,4,FALSE),0)</f>
        <v>7000000</v>
      </c>
      <c r="F23" s="21">
        <f>IFERROR(VLOOKUP(A23,'[1]Ejecución CONS 2023'!$C$11:$Q$400,4,FALSE),0)</f>
        <v>0</v>
      </c>
      <c r="G23" s="26">
        <f>IFERROR(VLOOKUP(A23,'[1]Ejecución CONS 2023'!$C$11:$Q$400,5,FALSE),0)</f>
        <v>0</v>
      </c>
      <c r="H23" s="21">
        <f>IFERROR(VLOOKUP(A23,'[1]Ejecución CONS 2023'!$C$11:$Q$400,6,FALSE),0)</f>
        <v>0</v>
      </c>
      <c r="I23" s="21">
        <f>IFERROR(VLOOKUP(A23,'[1]Ejecución CONS 2023'!$C$11:$Q$400,7,FALSE),0)</f>
        <v>0</v>
      </c>
      <c r="J23" s="21">
        <f t="shared" si="6"/>
        <v>0</v>
      </c>
      <c r="K23" s="21">
        <f t="shared" si="1"/>
        <v>0</v>
      </c>
      <c r="L23" s="21" t="e">
        <f>SUM(#REF!)</f>
        <v>#REF!</v>
      </c>
      <c r="M23" s="21" t="e">
        <f>SUM(#REF!)</f>
        <v>#REF!</v>
      </c>
      <c r="N23" s="21" t="e">
        <f>SUM(#REF!)</f>
        <v>#REF!</v>
      </c>
      <c r="O23" s="21"/>
      <c r="P23" s="21"/>
    </row>
    <row r="24" spans="1:16" x14ac:dyDescent="0.25">
      <c r="A24" s="19" t="str">
        <f t="shared" si="2"/>
        <v>2.2.6</v>
      </c>
      <c r="B24" s="25" t="s">
        <v>27</v>
      </c>
      <c r="C24" s="21">
        <f t="shared" si="5"/>
        <v>146582.24</v>
      </c>
      <c r="D24" s="21">
        <f>IFERROR(VLOOKUP(B24,'[1]Plantilla Ejecución OAI (2)'!$B$12:$E$71,3,FALSE),0)</f>
        <v>2240371</v>
      </c>
      <c r="E24" s="21">
        <f>IFERROR(VLOOKUP(B24,'[1]Plantilla Ejecución OAI (2)'!$B$12:$E$71,4,FALSE),0)</f>
        <v>3240371</v>
      </c>
      <c r="F24" s="21">
        <f>IFERROR(VLOOKUP(A24,'[1]Ejecución CONS 2023'!$C$11:$Q$400,4,FALSE),0)</f>
        <v>72298.240000000005</v>
      </c>
      <c r="G24" s="26">
        <f>IFERROR(VLOOKUP(A24,'[1]Ejecución CONS 2023'!$C$11:$Q$400,5,FALSE),0)</f>
        <v>74284</v>
      </c>
      <c r="H24" s="21">
        <f>IFERROR(VLOOKUP(A24,'[1]Ejecución CONS 2023'!$C$11:$Q$400,6,FALSE),0)</f>
        <v>74284</v>
      </c>
      <c r="I24" s="21">
        <f>IFERROR(VLOOKUP(A24,'[1]Ejecución CONS 2023'!$C$11:$Q$400,7,FALSE),0)</f>
        <v>82222.559999999998</v>
      </c>
      <c r="J24" s="21">
        <f t="shared" si="6"/>
        <v>303088.8</v>
      </c>
      <c r="K24" s="21">
        <f t="shared" si="1"/>
        <v>146582.24</v>
      </c>
      <c r="L24" s="21" t="e">
        <f>SUM(#REF!)</f>
        <v>#REF!</v>
      </c>
      <c r="M24" s="21" t="e">
        <f>SUM(#REF!)</f>
        <v>#REF!</v>
      </c>
      <c r="N24" s="21" t="e">
        <f>SUM(#REF!)</f>
        <v>#REF!</v>
      </c>
      <c r="O24" s="21"/>
      <c r="P24" s="21"/>
    </row>
    <row r="25" spans="1:16" ht="47.25" customHeight="1" x14ac:dyDescent="0.25">
      <c r="A25" s="19" t="str">
        <f t="shared" si="2"/>
        <v>2.2.7</v>
      </c>
      <c r="B25" s="25" t="s">
        <v>28</v>
      </c>
      <c r="C25" s="21">
        <f t="shared" si="5"/>
        <v>678246.03</v>
      </c>
      <c r="D25" s="21">
        <f>IFERROR(VLOOKUP(B25,'[1]Plantilla Ejecución OAI (2)'!$B$12:$E$71,3,FALSE),0)</f>
        <v>3435019</v>
      </c>
      <c r="E25" s="21">
        <f>IFERROR(VLOOKUP(B25,'[1]Plantilla Ejecución OAI (2)'!$B$12:$E$71,4,FALSE),0)</f>
        <v>8644422.7699999996</v>
      </c>
      <c r="F25" s="21">
        <f>IFERROR(VLOOKUP(A25,'[1]Ejecución CONS 2023'!$C$11:$Q$400,4,FALSE),0)</f>
        <v>162699.74000000002</v>
      </c>
      <c r="G25" s="26">
        <f>IFERROR(VLOOKUP(A25,'[1]Ejecución CONS 2023'!$C$11:$Q$400,5,FALSE),0)</f>
        <v>515546.29000000004</v>
      </c>
      <c r="H25" s="21">
        <f>IFERROR(VLOOKUP(A25,'[1]Ejecución CONS 2023'!$C$11:$Q$400,6,FALSE),0)</f>
        <v>539527.51</v>
      </c>
      <c r="I25" s="21">
        <f>IFERROR(VLOOKUP(A25,'[1]Ejecución CONS 2023'!$C$11:$Q$400,7,FALSE),0)</f>
        <v>369648.14</v>
      </c>
      <c r="J25" s="21">
        <f t="shared" si="6"/>
        <v>1587421.6800000002</v>
      </c>
      <c r="K25" s="21">
        <f t="shared" si="1"/>
        <v>678246.03</v>
      </c>
      <c r="L25" s="21" t="e">
        <f>SUM(#REF!)</f>
        <v>#REF!</v>
      </c>
      <c r="M25" s="21" t="e">
        <f>SUM(#REF!)</f>
        <v>#REF!</v>
      </c>
      <c r="N25" s="21" t="e">
        <f>SUM(#REF!)</f>
        <v>#REF!</v>
      </c>
      <c r="O25" s="21"/>
      <c r="P25" s="21"/>
    </row>
    <row r="26" spans="1:16" ht="30" x14ac:dyDescent="0.25">
      <c r="A26" s="19" t="str">
        <f t="shared" si="2"/>
        <v>2.2.8</v>
      </c>
      <c r="B26" s="25" t="s">
        <v>29</v>
      </c>
      <c r="C26" s="21">
        <f t="shared" si="5"/>
        <v>307376.45999999996</v>
      </c>
      <c r="D26" s="21">
        <f>IFERROR(VLOOKUP(B26,'[1]Plantilla Ejecución OAI (2)'!$B$12:$E$71,3,FALSE),0)</f>
        <v>1836618</v>
      </c>
      <c r="E26" s="21">
        <f>IFERROR(VLOOKUP(B26,'[1]Plantilla Ejecución OAI (2)'!$B$12:$E$71,4,FALSE),0)</f>
        <v>4119618</v>
      </c>
      <c r="F26" s="21">
        <f>IFERROR(VLOOKUP(A26,'[1]Ejecución CONS 2023'!$C$11:$Q$400,4,FALSE),0)</f>
        <v>61360</v>
      </c>
      <c r="G26" s="26">
        <f>IFERROR(VLOOKUP(A26,'[1]Ejecución CONS 2023'!$C$11:$Q$400,5,FALSE),0)</f>
        <v>246016.46</v>
      </c>
      <c r="H26" s="21">
        <f>IFERROR(VLOOKUP(A26,'[1]Ejecución CONS 2023'!$C$11:$Q$400,6,FALSE),0)</f>
        <v>245223.66</v>
      </c>
      <c r="I26" s="21">
        <f>IFERROR(VLOOKUP(A26,'[1]Ejecución CONS 2023'!$C$11:$Q$400,7,FALSE),0)</f>
        <v>650255.18999999994</v>
      </c>
      <c r="J26" s="21">
        <f t="shared" si="6"/>
        <v>1202855.31</v>
      </c>
      <c r="K26" s="21">
        <f t="shared" si="1"/>
        <v>307376.45999999996</v>
      </c>
      <c r="L26" s="21" t="e">
        <f>SUM(#REF!)</f>
        <v>#REF!</v>
      </c>
      <c r="M26" s="21" t="e">
        <f>SUM(#REF!)</f>
        <v>#REF!</v>
      </c>
      <c r="N26" s="21" t="e">
        <f>SUM(#REF!)</f>
        <v>#REF!</v>
      </c>
      <c r="O26" s="21"/>
      <c r="P26" s="21"/>
    </row>
    <row r="27" spans="1:16" x14ac:dyDescent="0.25">
      <c r="A27" s="19" t="str">
        <f t="shared" si="2"/>
        <v>2.2.9</v>
      </c>
      <c r="B27" s="25" t="s">
        <v>30</v>
      </c>
      <c r="C27" s="21">
        <f t="shared" si="5"/>
        <v>383672</v>
      </c>
      <c r="D27" s="21">
        <f>IFERROR(VLOOKUP(B27,'[1]Plantilla Ejecución OAI (2)'!$B$12:$E$71,3,FALSE),0)</f>
        <v>798123</v>
      </c>
      <c r="E27" s="21">
        <f>IFERROR(VLOOKUP(B27,'[1]Plantilla Ejecución OAI (2)'!$B$12:$E$71,4,FALSE),0)</f>
        <v>1073123</v>
      </c>
      <c r="F27" s="9">
        <f>IFERROR(VLOOKUP(A27,'[1]Ejecución CONS 2023'!$C$11:$Q$400,4,FALSE),0)</f>
        <v>0</v>
      </c>
      <c r="G27" s="26">
        <f>IFERROR(VLOOKUP(A27,'[1]Ejecución CONS 2023'!$C$11:$Q$400,5,FALSE),0)</f>
        <v>383672</v>
      </c>
      <c r="H27" s="21">
        <f>IFERROR(VLOOKUP(A27,'[1]Ejecución CONS 2023'!$C$11:$Q$400,6,FALSE),0)</f>
        <v>215467.99</v>
      </c>
      <c r="I27" s="21">
        <f>IFERROR(VLOOKUP(A27,'[1]Ejecución CONS 2023'!$C$11:$Q$400,7,FALSE),0)</f>
        <v>144668</v>
      </c>
      <c r="J27" s="21">
        <f t="shared" si="6"/>
        <v>743807.99</v>
      </c>
      <c r="K27" s="21">
        <f t="shared" si="1"/>
        <v>383672</v>
      </c>
      <c r="L27" s="21" t="e">
        <f>SUM(#REF!)</f>
        <v>#REF!</v>
      </c>
      <c r="M27" s="21" t="e">
        <f>SUM(#REF!)</f>
        <v>#REF!</v>
      </c>
      <c r="N27" s="21" t="e">
        <f>SUM(#REF!)</f>
        <v>#REF!</v>
      </c>
      <c r="O27" s="21"/>
      <c r="P27" s="21"/>
    </row>
    <row r="28" spans="1:16" s="18" customFormat="1" x14ac:dyDescent="0.25">
      <c r="A28" s="18" t="str">
        <f t="shared" si="2"/>
        <v>2.3 -</v>
      </c>
      <c r="B28" s="6" t="s">
        <v>31</v>
      </c>
      <c r="C28" s="8">
        <f>SUM(C29:C37)</f>
        <v>187151.96</v>
      </c>
      <c r="D28" s="8">
        <f>SUM(D29:D37)</f>
        <v>7014508</v>
      </c>
      <c r="E28" s="8">
        <f t="shared" ref="E28:J28" si="7">SUM(E29:E37)</f>
        <v>32391675.129999999</v>
      </c>
      <c r="F28" s="8">
        <f t="shared" si="7"/>
        <v>8460</v>
      </c>
      <c r="G28" s="8">
        <f t="shared" si="7"/>
        <v>178691.96</v>
      </c>
      <c r="H28" s="8">
        <f t="shared" si="7"/>
        <v>2046198.68</v>
      </c>
      <c r="I28" s="8">
        <f t="shared" si="7"/>
        <v>577937.06999999995</v>
      </c>
      <c r="J28" s="8">
        <f t="shared" si="7"/>
        <v>2811287.71</v>
      </c>
      <c r="K28" s="8">
        <f t="shared" si="1"/>
        <v>187151.96</v>
      </c>
      <c r="L28" s="8" t="e">
        <f>SUM(#REF!)</f>
        <v>#REF!</v>
      </c>
      <c r="M28" s="8" t="e">
        <f>SUM(#REF!)</f>
        <v>#REF!</v>
      </c>
      <c r="N28" s="8" t="e">
        <f>SUM(#REF!)</f>
        <v>#REF!</v>
      </c>
      <c r="O28" s="8"/>
      <c r="P28" s="8"/>
    </row>
    <row r="29" spans="1:16" x14ac:dyDescent="0.25">
      <c r="A29" s="19" t="str">
        <f t="shared" si="2"/>
        <v>2.3.1</v>
      </c>
      <c r="B29" s="25" t="s">
        <v>32</v>
      </c>
      <c r="C29" s="21">
        <f t="shared" ref="C29:C37" si="8">SUM(F29:G29)</f>
        <v>187151.96</v>
      </c>
      <c r="D29" s="21">
        <f>IFERROR(VLOOKUP(B29,'[1]Plantilla Ejecución OAI (2)'!$B$12:$E$71,3,FALSE),0)</f>
        <v>500000</v>
      </c>
      <c r="E29" s="21">
        <f>IFERROR(VLOOKUP(B29,'[1]Plantilla Ejecución OAI (2)'!$B$12:$E$71,4,FALSE),0)</f>
        <v>673600</v>
      </c>
      <c r="F29" s="21">
        <f>IFERROR(VLOOKUP(A29,'[1]Ejecución CONS 2023'!$C$11:$Q$400,4,FALSE),0)</f>
        <v>8460</v>
      </c>
      <c r="G29" s="26">
        <f>IFERROR(VLOOKUP(A29,'[1]Ejecución CONS 2023'!$C$11:$Q$400,5,FALSE),0)</f>
        <v>178691.96</v>
      </c>
      <c r="H29" s="21">
        <f>IFERROR(VLOOKUP(A29,'[1]Ejecución CONS 2023'!$C$11:$Q$400,6,FALSE),0)</f>
        <v>269101.10000000003</v>
      </c>
      <c r="I29" s="21">
        <f>IFERROR(VLOOKUP(A29,'[1]Ejecución CONS 2023'!$C$11:$Q$400,7,FALSE),0)</f>
        <v>0</v>
      </c>
      <c r="J29" s="21">
        <f t="shared" ref="J29:J37" si="9">SUM(F29:I29)</f>
        <v>456253.06000000006</v>
      </c>
      <c r="K29" s="21">
        <f t="shared" si="1"/>
        <v>187151.96</v>
      </c>
      <c r="L29" s="21" t="e">
        <f>SUM(#REF!)</f>
        <v>#REF!</v>
      </c>
      <c r="M29" s="21" t="e">
        <f>SUM(#REF!)</f>
        <v>#REF!</v>
      </c>
      <c r="N29" s="21" t="e">
        <f>SUM(#REF!)</f>
        <v>#REF!</v>
      </c>
      <c r="O29" s="21"/>
      <c r="P29" s="21"/>
    </row>
    <row r="30" spans="1:16" x14ac:dyDescent="0.25">
      <c r="A30" s="19" t="str">
        <f t="shared" si="2"/>
        <v>2.3.2</v>
      </c>
      <c r="B30" s="25" t="s">
        <v>33</v>
      </c>
      <c r="C30" s="21">
        <f t="shared" si="8"/>
        <v>0</v>
      </c>
      <c r="D30" s="21">
        <f>IFERROR(VLOOKUP(B30,'[1]Plantilla Ejecución OAI (2)'!$B$12:$E$71,3,FALSE),0)</f>
        <v>198308</v>
      </c>
      <c r="E30" s="21">
        <f>IFERROR(VLOOKUP(B30,'[1]Plantilla Ejecución OAI (2)'!$B$12:$E$71,4,FALSE),0)</f>
        <v>318470.74</v>
      </c>
      <c r="F30" s="21">
        <f>IFERROR(VLOOKUP(A30,'[1]Ejecución CONS 2023'!$C$11:$Q$400,4,FALSE),0)</f>
        <v>0</v>
      </c>
      <c r="G30" s="26">
        <f>IFERROR(VLOOKUP(A30,'[1]Ejecución CONS 2023'!$C$11:$Q$400,5,FALSE),0)</f>
        <v>0</v>
      </c>
      <c r="H30" s="21">
        <f>IFERROR(VLOOKUP(A30,'[1]Ejecución CONS 2023'!$C$11:$Q$400,6,FALSE),0)</f>
        <v>0</v>
      </c>
      <c r="I30" s="21">
        <f>IFERROR(VLOOKUP(A30,'[1]Ejecución CONS 2023'!$C$11:$Q$400,7,FALSE),0)</f>
        <v>0</v>
      </c>
      <c r="J30" s="21">
        <f t="shared" si="9"/>
        <v>0</v>
      </c>
      <c r="K30" s="21">
        <f t="shared" si="1"/>
        <v>0</v>
      </c>
      <c r="L30" s="21" t="e">
        <f>SUM(#REF!)</f>
        <v>#REF!</v>
      </c>
      <c r="M30" s="21" t="e">
        <f>SUM(#REF!)</f>
        <v>#REF!</v>
      </c>
      <c r="N30" s="21" t="e">
        <f>SUM(#REF!)</f>
        <v>#REF!</v>
      </c>
      <c r="O30" s="21"/>
      <c r="P30" s="21"/>
    </row>
    <row r="31" spans="1:16" x14ac:dyDescent="0.25">
      <c r="A31" s="19" t="str">
        <f t="shared" si="2"/>
        <v>2.3.3</v>
      </c>
      <c r="B31" s="25" t="s">
        <v>34</v>
      </c>
      <c r="C31" s="21">
        <f t="shared" si="8"/>
        <v>0</v>
      </c>
      <c r="D31" s="21">
        <f>IFERROR(VLOOKUP(B31,'[1]Plantilla Ejecución OAI (2)'!$B$12:$E$71,3,FALSE),0)</f>
        <v>300000</v>
      </c>
      <c r="E31" s="21">
        <f>IFERROR(VLOOKUP(B31,'[1]Plantilla Ejecución OAI (2)'!$B$12:$E$71,4,FALSE),0)</f>
        <v>4005466.37</v>
      </c>
      <c r="F31" s="21">
        <f>IFERROR(VLOOKUP(A31,'[1]Ejecución CONS 2023'!$C$11:$Q$400,4,FALSE),0)</f>
        <v>0</v>
      </c>
      <c r="G31" s="26">
        <f>IFERROR(VLOOKUP(A31,'[1]Ejecución CONS 2023'!$C$11:$Q$400,5,FALSE),0)</f>
        <v>0</v>
      </c>
      <c r="H31" s="21">
        <f>IFERROR(VLOOKUP(A31,'[1]Ejecución CONS 2023'!$C$11:$Q$400,6,FALSE),0)</f>
        <v>642665.72</v>
      </c>
      <c r="I31" s="21">
        <f>IFERROR(VLOOKUP(A31,'[1]Ejecución CONS 2023'!$C$11:$Q$400,7,FALSE),0)</f>
        <v>421930.5</v>
      </c>
      <c r="J31" s="21">
        <f t="shared" si="9"/>
        <v>1064596.22</v>
      </c>
      <c r="K31" s="21">
        <f t="shared" si="1"/>
        <v>0</v>
      </c>
      <c r="L31" s="21" t="e">
        <f>SUM(#REF!)</f>
        <v>#REF!</v>
      </c>
      <c r="M31" s="21" t="e">
        <f>SUM(#REF!)</f>
        <v>#REF!</v>
      </c>
      <c r="N31" s="21" t="e">
        <f>SUM(#REF!)</f>
        <v>#REF!</v>
      </c>
      <c r="O31" s="21"/>
      <c r="P31" s="21"/>
    </row>
    <row r="32" spans="1:16" x14ac:dyDescent="0.25">
      <c r="A32" s="19" t="s">
        <v>35</v>
      </c>
      <c r="B32" s="25" t="s">
        <v>36</v>
      </c>
      <c r="C32" s="21">
        <f t="shared" si="8"/>
        <v>0</v>
      </c>
      <c r="D32" s="21">
        <f>IFERROR(VLOOKUP(B32,'[1]Plantilla Ejecución OAI (2)'!$B$12:$E$71,3,FALSE),0)</f>
        <v>300000</v>
      </c>
      <c r="E32" s="21">
        <f>IFERROR(VLOOKUP(B32,'[1]Plantilla Ejecución OAI (2)'!$B$12:$E$71,4,FALSE),0)</f>
        <v>1610000</v>
      </c>
      <c r="F32" s="21">
        <f>IFERROR(VLOOKUP(A32,'[1]Ejecución CONS 2023'!$C$11:$Q$400,4,FALSE),0)</f>
        <v>0</v>
      </c>
      <c r="G32" s="26">
        <f>IFERROR(VLOOKUP(A32,'[1]Ejecución CONS 2023'!$C$11:$Q$400,5,FALSE),0)</f>
        <v>0</v>
      </c>
      <c r="H32" s="21">
        <f>IFERROR(VLOOKUP(A32,'[1]Ejecución CONS 2023'!$C$11:$Q$400,6,FALSE),0)</f>
        <v>0</v>
      </c>
      <c r="I32" s="21">
        <f>IFERROR(VLOOKUP(A32,'[1]Ejecución CONS 2023'!$C$11:$Q$400,7,FALSE),0)</f>
        <v>0</v>
      </c>
      <c r="J32" s="21">
        <f t="shared" si="9"/>
        <v>0</v>
      </c>
      <c r="K32" s="21">
        <f t="shared" si="1"/>
        <v>0</v>
      </c>
      <c r="L32" s="21" t="e">
        <f>SUM(#REF!)</f>
        <v>#REF!</v>
      </c>
      <c r="M32" s="21" t="e">
        <f>SUM(#REF!)</f>
        <v>#REF!</v>
      </c>
      <c r="N32" s="21" t="e">
        <f>SUM(#REF!)</f>
        <v>#REF!</v>
      </c>
      <c r="O32" s="21"/>
      <c r="P32" s="21"/>
    </row>
    <row r="33" spans="1:16" x14ac:dyDescent="0.25">
      <c r="A33" s="19" t="str">
        <f t="shared" si="2"/>
        <v>2.3.5</v>
      </c>
      <c r="B33" s="25" t="s">
        <v>37</v>
      </c>
      <c r="C33" s="21">
        <f t="shared" si="8"/>
        <v>0</v>
      </c>
      <c r="D33" s="21">
        <f>IFERROR(VLOOKUP(B33,'[1]Plantilla Ejecución OAI (2)'!$B$12:$E$71,3,FALSE),0)</f>
        <v>0</v>
      </c>
      <c r="E33" s="21">
        <f>IFERROR(VLOOKUP(B33,'[1]Plantilla Ejecución OAI (2)'!$B$12:$E$71,4,FALSE),0)</f>
        <v>6000</v>
      </c>
      <c r="F33" s="21">
        <f>IFERROR(VLOOKUP(A33,'[1]Ejecución CONS 2023'!$C$11:$Q$400,4,FALSE),0)</f>
        <v>0</v>
      </c>
      <c r="G33" s="26">
        <f>IFERROR(VLOOKUP(A33,'[1]Ejecución CONS 2023'!$C$11:$Q$400,5,FALSE),0)</f>
        <v>0</v>
      </c>
      <c r="H33" s="21">
        <f>IFERROR(VLOOKUP(A33,'[1]Ejecución CONS 2023'!$C$11:$Q$400,6,FALSE),0)</f>
        <v>0</v>
      </c>
      <c r="I33" s="21">
        <f>IFERROR(VLOOKUP(A33,'[1]Ejecución CONS 2023'!$C$11:$Q$400,7,FALSE),0)</f>
        <v>0</v>
      </c>
      <c r="J33" s="21">
        <f t="shared" si="9"/>
        <v>0</v>
      </c>
      <c r="K33" s="21">
        <f t="shared" si="1"/>
        <v>0</v>
      </c>
      <c r="L33" s="21" t="e">
        <f>SUM(#REF!)</f>
        <v>#REF!</v>
      </c>
      <c r="M33" s="21" t="e">
        <f>SUM(#REF!)</f>
        <v>#REF!</v>
      </c>
      <c r="N33" s="21" t="e">
        <f>SUM(#REF!)</f>
        <v>#REF!</v>
      </c>
      <c r="O33" s="21"/>
      <c r="P33" s="21"/>
    </row>
    <row r="34" spans="1:16" ht="30" x14ac:dyDescent="0.25">
      <c r="A34" s="19" t="str">
        <f t="shared" si="2"/>
        <v>2.3.6</v>
      </c>
      <c r="B34" s="25" t="s">
        <v>38</v>
      </c>
      <c r="C34" s="21">
        <f t="shared" si="8"/>
        <v>0</v>
      </c>
      <c r="D34" s="21">
        <f>IFERROR(VLOOKUP(B34,'[1]Plantilla Ejecución OAI (2)'!$B$12:$E$71,3,FALSE),0)</f>
        <v>163600</v>
      </c>
      <c r="E34" s="21">
        <f>IFERROR(VLOOKUP(B34,'[1]Plantilla Ejecución OAI (2)'!$B$12:$E$71,4,FALSE),0)</f>
        <v>507600</v>
      </c>
      <c r="F34" s="21">
        <f>IFERROR(VLOOKUP(A34,'[1]Ejecución CONS 2023'!$C$11:$Q$400,4,FALSE),0)</f>
        <v>0</v>
      </c>
      <c r="G34" s="26">
        <f>IFERROR(VLOOKUP(A34,'[1]Ejecución CONS 2023'!$C$11:$Q$400,5,FALSE),0)</f>
        <v>0</v>
      </c>
      <c r="H34" s="21">
        <f>IFERROR(VLOOKUP(A34,'[1]Ejecución CONS 2023'!$C$11:$Q$400,6,FALSE),0)</f>
        <v>0</v>
      </c>
      <c r="I34" s="21">
        <f>IFERROR(VLOOKUP(A34,'[1]Ejecución CONS 2023'!$C$11:$Q$400,7,FALSE),0)</f>
        <v>0</v>
      </c>
      <c r="J34" s="21">
        <f t="shared" si="9"/>
        <v>0</v>
      </c>
      <c r="K34" s="21">
        <f t="shared" si="1"/>
        <v>0</v>
      </c>
      <c r="L34" s="21" t="e">
        <f>SUM(#REF!)</f>
        <v>#REF!</v>
      </c>
      <c r="M34" s="21" t="e">
        <f>SUM(#REF!)</f>
        <v>#REF!</v>
      </c>
      <c r="N34" s="21" t="e">
        <f>SUM(#REF!)</f>
        <v>#REF!</v>
      </c>
      <c r="O34" s="21"/>
      <c r="P34" s="21"/>
    </row>
    <row r="35" spans="1:16" ht="30" x14ac:dyDescent="0.25">
      <c r="A35" s="19" t="str">
        <f t="shared" si="2"/>
        <v>2.3.7</v>
      </c>
      <c r="B35" s="25" t="s">
        <v>39</v>
      </c>
      <c r="C35" s="21">
        <f t="shared" si="8"/>
        <v>0</v>
      </c>
      <c r="D35" s="21">
        <f>IFERROR(VLOOKUP(B35,'[1]Plantilla Ejecución OAI (2)'!$B$12:$E$71,3,FALSE),0)</f>
        <v>4177600</v>
      </c>
      <c r="E35" s="21">
        <f>IFERROR(VLOOKUP(B35,'[1]Plantilla Ejecución OAI (2)'!$B$12:$E$71,4,FALSE),0)</f>
        <v>6150200</v>
      </c>
      <c r="F35" s="21">
        <f>IFERROR(VLOOKUP(A35,'[1]Ejecución CONS 2023'!$C$11:$Q$400,4,FALSE),0)</f>
        <v>0</v>
      </c>
      <c r="G35" s="26">
        <f>IFERROR(VLOOKUP(A35,'[1]Ejecución CONS 2023'!$C$11:$Q$400,5,FALSE),0)</f>
        <v>0</v>
      </c>
      <c r="H35" s="21">
        <f>IFERROR(VLOOKUP(A35,'[1]Ejecución CONS 2023'!$C$11:$Q$400,6,FALSE),0)</f>
        <v>35202.44</v>
      </c>
      <c r="I35" s="21">
        <f>IFERROR(VLOOKUP(A35,'[1]Ejecución CONS 2023'!$C$11:$Q$400,7,FALSE),0)</f>
        <v>34666.589999999997</v>
      </c>
      <c r="J35" s="21">
        <f t="shared" si="9"/>
        <v>69869.03</v>
      </c>
      <c r="K35" s="21">
        <f t="shared" si="1"/>
        <v>0</v>
      </c>
      <c r="L35" s="21" t="e">
        <f>SUM(#REF!)</f>
        <v>#REF!</v>
      </c>
      <c r="M35" s="21" t="e">
        <f>SUM(#REF!)</f>
        <v>#REF!</v>
      </c>
      <c r="N35" s="21" t="e">
        <f>SUM(#REF!)</f>
        <v>#REF!</v>
      </c>
      <c r="O35" s="21"/>
      <c r="P35" s="21"/>
    </row>
    <row r="36" spans="1:16" ht="30" x14ac:dyDescent="0.25">
      <c r="A36" s="19" t="str">
        <f t="shared" si="2"/>
        <v>2.3.8</v>
      </c>
      <c r="B36" s="25" t="s">
        <v>40</v>
      </c>
      <c r="C36" s="21">
        <f t="shared" si="8"/>
        <v>0</v>
      </c>
      <c r="D36" s="21">
        <f>IFERROR(VLOOKUP(B36,'[1]Plantilla Ejecución OAI (2)'!$B$12:$E$71,3,FALSE),0)</f>
        <v>0</v>
      </c>
      <c r="E36" s="21">
        <f>IFERROR(VLOOKUP(B36,'[1]Plantilla Ejecución OAI (2)'!$B$12:$E$71,4,FALSE),0)</f>
        <v>0</v>
      </c>
      <c r="F36" s="21">
        <f>IFERROR(VLOOKUP(A36,'[1]Ejecución CONS 2023'!$C$11:$Q$400,4,FALSE),0)</f>
        <v>0</v>
      </c>
      <c r="G36" s="26">
        <f>IFERROR(VLOOKUP(A36,'[1]Ejecución CONS 2023'!$C$11:$Q$400,5,FALSE),0)</f>
        <v>0</v>
      </c>
      <c r="H36" s="21">
        <f>IFERROR(VLOOKUP(A36,'[1]Ejecución CONS 2023'!$C$11:$Q$400,6,FALSE),0)</f>
        <v>0</v>
      </c>
      <c r="I36" s="21">
        <f>IFERROR(VLOOKUP(A36,'[1]Ejecución CONS 2023'!$C$11:$Q$400,7,FALSE),0)</f>
        <v>0</v>
      </c>
      <c r="J36" s="21">
        <f t="shared" si="9"/>
        <v>0</v>
      </c>
      <c r="K36" s="21">
        <f t="shared" si="1"/>
        <v>0</v>
      </c>
      <c r="L36" s="21" t="e">
        <f>SUM(#REF!)</f>
        <v>#REF!</v>
      </c>
      <c r="M36" s="21" t="e">
        <f>SUM(#REF!)</f>
        <v>#REF!</v>
      </c>
      <c r="N36" s="21" t="e">
        <f>SUM(#REF!)</f>
        <v>#REF!</v>
      </c>
      <c r="O36" s="21"/>
      <c r="P36" s="21"/>
    </row>
    <row r="37" spans="1:16" x14ac:dyDescent="0.25">
      <c r="A37" s="19" t="str">
        <f t="shared" si="2"/>
        <v>2.3.9</v>
      </c>
      <c r="B37" s="25" t="s">
        <v>41</v>
      </c>
      <c r="C37" s="21">
        <f t="shared" si="8"/>
        <v>0</v>
      </c>
      <c r="D37" s="21">
        <f>IFERROR(VLOOKUP(B37,'[1]Plantilla Ejecución OAI (2)'!$B$12:$E$71,3,FALSE),0)</f>
        <v>1375000</v>
      </c>
      <c r="E37" s="21">
        <f>IFERROR(VLOOKUP(B37,'[1]Plantilla Ejecución OAI (2)'!$B$12:$E$71,4,FALSE),0)</f>
        <v>19120338.02</v>
      </c>
      <c r="F37" s="21">
        <f>IFERROR(VLOOKUP(A37,'[1]Ejecución CONS 2023'!$C$11:$Q$400,4,FALSE),0)</f>
        <v>0</v>
      </c>
      <c r="G37" s="26">
        <f>IFERROR(VLOOKUP(A37,'[1]Ejecución CONS 2023'!$C$11:$Q$400,5,FALSE),0)</f>
        <v>0</v>
      </c>
      <c r="H37" s="21">
        <f>IFERROR(VLOOKUP(A37,'[1]Ejecución CONS 2023'!$C$11:$Q$400,6,FALSE),0)</f>
        <v>1099229.42</v>
      </c>
      <c r="I37" s="21">
        <f>IFERROR(VLOOKUP(A37,'[1]Ejecución CONS 2023'!$C$11:$Q$400,7,FALSE),0)</f>
        <v>121339.98</v>
      </c>
      <c r="J37" s="21">
        <f t="shared" si="9"/>
        <v>1220569.3999999999</v>
      </c>
      <c r="K37" s="21">
        <f t="shared" si="1"/>
        <v>0</v>
      </c>
      <c r="L37" s="21" t="e">
        <f>SUM(#REF!)</f>
        <v>#REF!</v>
      </c>
      <c r="M37" s="21" t="e">
        <f>SUM(#REF!)</f>
        <v>#REF!</v>
      </c>
      <c r="N37" s="21" t="e">
        <f>SUM(#REF!)</f>
        <v>#REF!</v>
      </c>
      <c r="O37" s="21"/>
      <c r="P37" s="21"/>
    </row>
    <row r="38" spans="1:16" s="18" customFormat="1" x14ac:dyDescent="0.25">
      <c r="A38" s="18" t="str">
        <f t="shared" si="2"/>
        <v>2.4 -</v>
      </c>
      <c r="B38" s="6" t="s">
        <v>42</v>
      </c>
      <c r="C38" s="8">
        <f>SUM(C39:C45)</f>
        <v>408911.74</v>
      </c>
      <c r="D38" s="8">
        <f>SUM(D39:D45)</f>
        <v>500000</v>
      </c>
      <c r="E38" s="8">
        <f t="shared" ref="E38:J38" si="10">SUM(E39:E45)</f>
        <v>0</v>
      </c>
      <c r="F38" s="8">
        <f t="shared" si="10"/>
        <v>0</v>
      </c>
      <c r="G38" s="8">
        <f t="shared" si="10"/>
        <v>408911.74</v>
      </c>
      <c r="H38" s="8">
        <f t="shared" si="10"/>
        <v>-408911.74</v>
      </c>
      <c r="I38" s="8">
        <f t="shared" si="10"/>
        <v>0</v>
      </c>
      <c r="J38" s="8">
        <f t="shared" si="10"/>
        <v>0</v>
      </c>
      <c r="K38" s="8">
        <f t="shared" si="1"/>
        <v>408911.74</v>
      </c>
      <c r="L38" s="8" t="e">
        <f>SUM(#REF!)</f>
        <v>#REF!</v>
      </c>
      <c r="M38" s="8" t="e">
        <f>SUM(#REF!)</f>
        <v>#REF!</v>
      </c>
      <c r="N38" s="8" t="e">
        <f>SUM(#REF!)</f>
        <v>#REF!</v>
      </c>
      <c r="O38" s="8"/>
      <c r="P38" s="8"/>
    </row>
    <row r="39" spans="1:16" ht="30" x14ac:dyDescent="0.25">
      <c r="A39" s="19" t="str">
        <f t="shared" si="2"/>
        <v>2.4.1</v>
      </c>
      <c r="B39" s="25" t="s">
        <v>43</v>
      </c>
      <c r="C39" s="21">
        <f>SUM(F39:G39)</f>
        <v>0</v>
      </c>
      <c r="D39" s="21">
        <f>IFERROR(VLOOKUP(B39,'[1]Plantilla Ejecución OAI (2)'!$B$12:$E$71,3,FALSE),0)</f>
        <v>0</v>
      </c>
      <c r="E39" s="21">
        <f>IFERROR(VLOOKUP(B39,'[1]Plantilla Ejecución OAI (2)'!$B$12:$E$71,4,FALSE),0)</f>
        <v>0</v>
      </c>
      <c r="F39" s="21">
        <f>IFERROR(VLOOKUP(A39,'[1]Ejecución CONS 2023'!$C$11:$Q$400,4,FALSE),0)</f>
        <v>0</v>
      </c>
      <c r="G39" s="26">
        <f>IFERROR(VLOOKUP(A39,'[1]Ejecución CONS 2023'!$C$11:$Q$400,5,FALSE),0)</f>
        <v>0</v>
      </c>
      <c r="H39" s="21">
        <f>IFERROR(VLOOKUP(A39,'[1]Ejecución CONS 2023'!$C$11:$Q$400,6,FALSE),0)</f>
        <v>0</v>
      </c>
      <c r="I39" s="21">
        <f>IFERROR(VLOOKUP(A39,'[1]Ejecución CONS 2023'!$C$11:$Q$400,7,FALSE),0)</f>
        <v>0</v>
      </c>
      <c r="J39" s="21">
        <f t="shared" ref="J39:J45" si="11">SUM(F39:I39)</f>
        <v>0</v>
      </c>
      <c r="K39" s="21">
        <f t="shared" si="1"/>
        <v>0</v>
      </c>
      <c r="L39" s="21" t="e">
        <f>SUM(#REF!)</f>
        <v>#REF!</v>
      </c>
      <c r="M39" s="21" t="e">
        <f>SUM(#REF!)</f>
        <v>#REF!</v>
      </c>
      <c r="N39" s="21" t="e">
        <f>SUM(#REF!)</f>
        <v>#REF!</v>
      </c>
      <c r="O39" s="21"/>
      <c r="P39" s="21"/>
    </row>
    <row r="40" spans="1:16" ht="30" x14ac:dyDescent="0.25">
      <c r="A40" s="19" t="str">
        <f t="shared" si="2"/>
        <v>2.4.2</v>
      </c>
      <c r="B40" s="25" t="s">
        <v>44</v>
      </c>
      <c r="C40" s="21">
        <f>SUM(F40:G40)</f>
        <v>0</v>
      </c>
      <c r="D40" s="21">
        <f>IFERROR(VLOOKUP(B40,'[1]Plantilla Ejecución OAI (2)'!$B$12:$E$71,3,FALSE),0)</f>
        <v>0</v>
      </c>
      <c r="E40" s="21">
        <f>IFERROR(VLOOKUP(B40,'[1]Plantilla Ejecución OAI (2)'!$B$12:$E$71,4,FALSE),0)</f>
        <v>0</v>
      </c>
      <c r="F40" s="21">
        <f>IFERROR(VLOOKUP(A40,'[1]Ejecución CONS 2023'!$C$11:$Q$400,4,FALSE),0)</f>
        <v>0</v>
      </c>
      <c r="G40" s="26">
        <f>IFERROR(VLOOKUP(A40,'[1]Ejecución CONS 2023'!$C$11:$Q$400,5,FALSE),0)</f>
        <v>0</v>
      </c>
      <c r="H40" s="21">
        <f>IFERROR(VLOOKUP(A40,'[1]Ejecución CONS 2023'!$C$11:$Q$400,6,FALSE),0)</f>
        <v>0</v>
      </c>
      <c r="I40" s="21">
        <f>IFERROR(VLOOKUP(A40,'[1]Ejecución CONS 2023'!$C$11:$Q$400,7,FALSE),0)</f>
        <v>0</v>
      </c>
      <c r="J40" s="21">
        <f t="shared" si="11"/>
        <v>0</v>
      </c>
      <c r="K40" s="21">
        <f t="shared" si="1"/>
        <v>0</v>
      </c>
      <c r="L40" s="21" t="e">
        <f>SUM(#REF!)</f>
        <v>#REF!</v>
      </c>
      <c r="M40" s="21" t="e">
        <f>SUM(#REF!)</f>
        <v>#REF!</v>
      </c>
      <c r="N40" s="21" t="e">
        <f>SUM(#REF!)</f>
        <v>#REF!</v>
      </c>
      <c r="O40" s="21"/>
      <c r="P40" s="21"/>
    </row>
    <row r="41" spans="1:16" ht="30" x14ac:dyDescent="0.25">
      <c r="A41" s="19" t="str">
        <f t="shared" si="2"/>
        <v>2.4.3</v>
      </c>
      <c r="B41" s="25" t="s">
        <v>45</v>
      </c>
      <c r="C41" s="21">
        <f>SUM(F41:G41)</f>
        <v>0</v>
      </c>
      <c r="D41" s="21">
        <f>IFERROR(VLOOKUP(B41,'[1]Plantilla Ejecución OAI (2)'!$B$12:$E$71,3,FALSE),0)</f>
        <v>0</v>
      </c>
      <c r="E41" s="21">
        <f>IFERROR(VLOOKUP(B41,'[1]Plantilla Ejecución OAI (2)'!$B$12:$E$71,4,FALSE),0)</f>
        <v>0</v>
      </c>
      <c r="F41" s="21">
        <f>IFERROR(VLOOKUP(A41,'[1]Ejecución CONS 2023'!$C$11:$Q$400,4,FALSE),0)</f>
        <v>0</v>
      </c>
      <c r="G41" s="26">
        <f>IFERROR(VLOOKUP(A41,'[1]Ejecución CONS 2023'!$C$11:$Q$400,5,FALSE),0)</f>
        <v>0</v>
      </c>
      <c r="H41" s="21">
        <f>IFERROR(VLOOKUP(A41,'[1]Ejecución CONS 2023'!$C$11:$Q$400,6,FALSE),0)</f>
        <v>0</v>
      </c>
      <c r="I41" s="21">
        <f>IFERROR(VLOOKUP(A41,'[1]Ejecución CONS 2023'!$C$11:$Q$400,7,FALSE),0)</f>
        <v>0</v>
      </c>
      <c r="J41" s="21">
        <f t="shared" si="11"/>
        <v>0</v>
      </c>
      <c r="K41" s="21">
        <f t="shared" si="1"/>
        <v>0</v>
      </c>
      <c r="L41" s="21" t="e">
        <f>SUM(#REF!)</f>
        <v>#REF!</v>
      </c>
      <c r="M41" s="21" t="e">
        <f>SUM(#REF!)</f>
        <v>#REF!</v>
      </c>
      <c r="N41" s="21" t="e">
        <f>SUM(#REF!)</f>
        <v>#REF!</v>
      </c>
      <c r="O41" s="21"/>
      <c r="P41" s="21"/>
    </row>
    <row r="42" spans="1:16" ht="30" x14ac:dyDescent="0.25">
      <c r="A42" s="19" t="str">
        <f t="shared" si="2"/>
        <v>2.4.4</v>
      </c>
      <c r="B42" s="25" t="s">
        <v>46</v>
      </c>
      <c r="C42" s="21">
        <f>SUM(F42:G42)</f>
        <v>0</v>
      </c>
      <c r="D42" s="21">
        <f>IFERROR(VLOOKUP(B42,'[1]Plantilla Ejecución OAI (2)'!$B$12:$E$71,3,FALSE),0)</f>
        <v>0</v>
      </c>
      <c r="E42" s="21">
        <f>IFERROR(VLOOKUP(B42,'[1]Plantilla Ejecución OAI (2)'!$B$12:$E$71,4,FALSE),0)</f>
        <v>0</v>
      </c>
      <c r="F42" s="21">
        <f>IFERROR(VLOOKUP(A42,'[1]Ejecución CONS 2023'!$C$11:$Q$400,4,FALSE),0)</f>
        <v>0</v>
      </c>
      <c r="G42" s="26">
        <f>IFERROR(VLOOKUP(A42,'[1]Ejecución CONS 2023'!$C$11:$Q$400,5,FALSE),0)</f>
        <v>0</v>
      </c>
      <c r="H42" s="21">
        <f>IFERROR(VLOOKUP(A42,'[1]Ejecución CONS 2023'!$C$11:$Q$400,6,FALSE),0)</f>
        <v>0</v>
      </c>
      <c r="I42" s="21">
        <f>IFERROR(VLOOKUP(A42,'[1]Ejecución CONS 2023'!$C$11:$Q$400,7,FALSE),0)</f>
        <v>0</v>
      </c>
      <c r="J42" s="21">
        <f t="shared" si="11"/>
        <v>0</v>
      </c>
      <c r="K42" s="21">
        <f t="shared" si="1"/>
        <v>0</v>
      </c>
      <c r="L42" s="21" t="e">
        <f>SUM(#REF!)</f>
        <v>#REF!</v>
      </c>
      <c r="M42" s="21" t="e">
        <f>SUM(#REF!)</f>
        <v>#REF!</v>
      </c>
      <c r="N42" s="21" t="e">
        <f>SUM(#REF!)</f>
        <v>#REF!</v>
      </c>
      <c r="O42" s="21"/>
      <c r="P42" s="21"/>
    </row>
    <row r="43" spans="1:16" ht="30" x14ac:dyDescent="0.25">
      <c r="A43" s="19" t="str">
        <f t="shared" si="2"/>
        <v>2.4.5</v>
      </c>
      <c r="B43" s="25" t="s">
        <v>47</v>
      </c>
      <c r="C43" s="21"/>
      <c r="D43" s="21">
        <f>IFERROR(VLOOKUP(B43,'[1]Plantilla Ejecución OAI (2)'!$B$12:$E$71,3,FALSE),0)</f>
        <v>0</v>
      </c>
      <c r="E43" s="21">
        <f>IFERROR(VLOOKUP(B43,'[1]Plantilla Ejecución OAI (2)'!$B$12:$E$71,4,FALSE),0)</f>
        <v>0</v>
      </c>
      <c r="F43" s="21">
        <f>IFERROR(VLOOKUP(A43,'[1]Ejecución CONS 2023'!$C$11:$Q$400,4,FALSE),0)</f>
        <v>0</v>
      </c>
      <c r="G43" s="26">
        <f>IFERROR(VLOOKUP(A43,'[1]Ejecución CONS 2023'!$C$11:$Q$400,5,FALSE),0)</f>
        <v>0</v>
      </c>
      <c r="H43" s="21">
        <f>IFERROR(VLOOKUP(A43,'[1]Ejecución CONS 2023'!$C$11:$Q$400,6,FALSE),0)</f>
        <v>0</v>
      </c>
      <c r="I43" s="21">
        <f>IFERROR(VLOOKUP(A43,'[1]Ejecución CONS 2023'!$C$11:$Q$400,7,FALSE),0)</f>
        <v>0</v>
      </c>
      <c r="J43" s="21">
        <f t="shared" si="11"/>
        <v>0</v>
      </c>
      <c r="K43" s="21">
        <f t="shared" si="1"/>
        <v>0</v>
      </c>
      <c r="L43" s="21" t="e">
        <f>SUM(#REF!)</f>
        <v>#REF!</v>
      </c>
      <c r="M43" s="21" t="e">
        <f>SUM(#REF!)</f>
        <v>#REF!</v>
      </c>
      <c r="N43" s="21" t="e">
        <f>SUM(#REF!)</f>
        <v>#REF!</v>
      </c>
      <c r="O43" s="21"/>
      <c r="P43" s="21"/>
    </row>
    <row r="44" spans="1:16" ht="30" x14ac:dyDescent="0.25">
      <c r="A44" s="19" t="str">
        <f t="shared" si="2"/>
        <v>2.4.7</v>
      </c>
      <c r="B44" s="25" t="s">
        <v>48</v>
      </c>
      <c r="C44" s="21">
        <f>SUM(F44:G44)</f>
        <v>408911.74</v>
      </c>
      <c r="D44" s="21">
        <f>IFERROR(VLOOKUP(B44,'[1]Plantilla Ejecución OAI (2)'!$B$12:$E$71,3,FALSE),0)</f>
        <v>500000</v>
      </c>
      <c r="E44" s="21">
        <f>IFERROR(VLOOKUP(B44,'[1]Plantilla Ejecución OAI (2)'!$B$12:$E$71,4,FALSE),0)</f>
        <v>0</v>
      </c>
      <c r="F44" s="21">
        <f>IFERROR(VLOOKUP(A44,'[1]Ejecución CONS 2023'!$C$11:$Q$400,4,FALSE),0)</f>
        <v>0</v>
      </c>
      <c r="G44" s="26">
        <f>IFERROR(VLOOKUP(A44,'[1]Ejecución CONS 2023'!$C$11:$Q$400,5,FALSE),0)</f>
        <v>408911.74</v>
      </c>
      <c r="H44" s="21">
        <f>IFERROR(VLOOKUP(A44,'[1]Ejecución CONS 2023'!$C$11:$Q$400,6,FALSE),0)</f>
        <v>-408911.74</v>
      </c>
      <c r="I44" s="21">
        <f>IFERROR(VLOOKUP(A44,'[1]Ejecución CONS 2023'!$C$11:$Q$400,7,FALSE),0)</f>
        <v>0</v>
      </c>
      <c r="J44" s="21">
        <f t="shared" si="11"/>
        <v>0</v>
      </c>
      <c r="K44" s="21">
        <f t="shared" ref="K44:K69" si="12">SUM(F44:G44)</f>
        <v>408911.74</v>
      </c>
      <c r="L44" s="21" t="e">
        <f>SUM(#REF!)</f>
        <v>#REF!</v>
      </c>
      <c r="M44" s="21" t="e">
        <f>SUM(#REF!)</f>
        <v>#REF!</v>
      </c>
      <c r="N44" s="21" t="e">
        <f>SUM(#REF!)</f>
        <v>#REF!</v>
      </c>
      <c r="O44" s="21"/>
      <c r="P44" s="21"/>
    </row>
    <row r="45" spans="1:16" ht="30" x14ac:dyDescent="0.25">
      <c r="A45" s="19" t="str">
        <f t="shared" si="2"/>
        <v>2.4.9</v>
      </c>
      <c r="B45" s="25" t="s">
        <v>49</v>
      </c>
      <c r="C45" s="21">
        <f>SUM(F45:G45)</f>
        <v>0</v>
      </c>
      <c r="D45" s="21">
        <f>IFERROR(VLOOKUP(B45,'[1]Plantilla Ejecución OAI (2)'!$B$12:$E$71,3,FALSE),0)</f>
        <v>0</v>
      </c>
      <c r="E45" s="21">
        <f>IFERROR(VLOOKUP(B45,'[1]Plantilla Ejecución OAI (2)'!$B$12:$E$71,4,FALSE),0)</f>
        <v>0</v>
      </c>
      <c r="F45" s="21">
        <f>IFERROR(VLOOKUP(A45,'[1]Ejecución CONS 2023'!$C$11:$Q$400,4,FALSE),0)</f>
        <v>0</v>
      </c>
      <c r="G45" s="26">
        <f>IFERROR(VLOOKUP(A45,'[1]Ejecución CONS 2023'!$C$11:$Q$400,5,FALSE),0)</f>
        <v>0</v>
      </c>
      <c r="H45" s="21">
        <f>IFERROR(VLOOKUP(A45,'[1]Ejecución CONS 2023'!$C$11:$Q$400,6,FALSE),0)</f>
        <v>0</v>
      </c>
      <c r="I45" s="21">
        <f>IFERROR(VLOOKUP(A45,'[1]Ejecución CONS 2023'!$C$11:$Q$400,7,FALSE),0)</f>
        <v>0</v>
      </c>
      <c r="J45" s="21">
        <f t="shared" si="11"/>
        <v>0</v>
      </c>
      <c r="K45" s="21">
        <f t="shared" si="12"/>
        <v>0</v>
      </c>
      <c r="L45" s="21" t="e">
        <f>SUM(#REF!)</f>
        <v>#REF!</v>
      </c>
      <c r="M45" s="21" t="e">
        <f>SUM(#REF!)</f>
        <v>#REF!</v>
      </c>
      <c r="N45" s="21" t="e">
        <f>SUM(#REF!)</f>
        <v>#REF!</v>
      </c>
      <c r="O45" s="21"/>
      <c r="P45" s="21"/>
    </row>
    <row r="46" spans="1:16" x14ac:dyDescent="0.25">
      <c r="A46" s="19" t="str">
        <f t="shared" si="2"/>
        <v>2.5 -</v>
      </c>
      <c r="B46" s="6" t="s">
        <v>50</v>
      </c>
      <c r="C46" s="8">
        <f>SUM(C47:C53)</f>
        <v>0</v>
      </c>
      <c r="D46" s="8">
        <f>SUM(D47:D53)</f>
        <v>0</v>
      </c>
      <c r="E46" s="8">
        <f t="shared" ref="E46:P46" si="13">SUM(E47:E53)</f>
        <v>0</v>
      </c>
      <c r="F46" s="8">
        <f t="shared" si="13"/>
        <v>0</v>
      </c>
      <c r="G46" s="8">
        <f t="shared" si="13"/>
        <v>0</v>
      </c>
      <c r="H46" s="8">
        <f t="shared" si="13"/>
        <v>0</v>
      </c>
      <c r="I46" s="8">
        <f t="shared" si="13"/>
        <v>0</v>
      </c>
      <c r="J46" s="8">
        <f t="shared" si="13"/>
        <v>0</v>
      </c>
      <c r="K46" s="8">
        <f t="shared" si="13"/>
        <v>0</v>
      </c>
      <c r="L46" s="8" t="e">
        <f t="shared" si="13"/>
        <v>#REF!</v>
      </c>
      <c r="M46" s="8" t="e">
        <f t="shared" si="13"/>
        <v>#REF!</v>
      </c>
      <c r="N46" s="8" t="e">
        <f t="shared" si="13"/>
        <v>#REF!</v>
      </c>
      <c r="O46" s="8">
        <f t="shared" si="13"/>
        <v>0</v>
      </c>
      <c r="P46" s="8">
        <f t="shared" si="13"/>
        <v>0</v>
      </c>
    </row>
    <row r="47" spans="1:16" ht="30" x14ac:dyDescent="0.25">
      <c r="A47" s="19" t="str">
        <f t="shared" si="2"/>
        <v>2.5.1</v>
      </c>
      <c r="B47" s="25" t="s">
        <v>51</v>
      </c>
      <c r="C47" s="21">
        <f t="shared" ref="C47:C53" si="14">SUM(F47:G47)</f>
        <v>0</v>
      </c>
      <c r="D47" s="21">
        <f>IFERROR(VLOOKUP(B47,'[1]Plantilla Ejecución OAI (2)'!$B$12:$E$71,3,FALSE),0)</f>
        <v>0</v>
      </c>
      <c r="E47" s="21">
        <f>IFERROR(VLOOKUP(B47,'[1]Plantilla Ejecución OAI (2)'!$B$12:$E$71,4,FALSE),0)</f>
        <v>0</v>
      </c>
      <c r="F47" s="21">
        <f>IFERROR(VLOOKUP(A47,'[1]Ejecución CONS 2023'!$C$11:$Q$400,4,FALSE),0)</f>
        <v>0</v>
      </c>
      <c r="G47" s="26">
        <f>IFERROR(VLOOKUP(A47,'[1]Ejecución CONS 2023'!$C$11:$Q$400,5,FALSE),0)</f>
        <v>0</v>
      </c>
      <c r="H47" s="21">
        <f>IFERROR(VLOOKUP(A47,'[1]Ejecución CONS 2023'!$C$11:$Q$400,6,FALSE),0)</f>
        <v>0</v>
      </c>
      <c r="I47" s="21">
        <f>IFERROR(VLOOKUP(A47,'[1]Ejecución CONS 2023'!$C$11:$Q$400,7,FALSE),0)</f>
        <v>0</v>
      </c>
      <c r="J47" s="21">
        <f t="shared" ref="J47:J53" si="15">SUM(F47:I47)</f>
        <v>0</v>
      </c>
      <c r="K47" s="21">
        <f t="shared" si="12"/>
        <v>0</v>
      </c>
      <c r="L47" s="21" t="e">
        <f>SUM(#REF!)</f>
        <v>#REF!</v>
      </c>
      <c r="M47" s="21" t="e">
        <f>SUM(#REF!)</f>
        <v>#REF!</v>
      </c>
      <c r="N47" s="21" t="e">
        <f>SUM(#REF!)</f>
        <v>#REF!</v>
      </c>
      <c r="O47" s="21"/>
      <c r="P47" s="21"/>
    </row>
    <row r="48" spans="1:16" ht="30" x14ac:dyDescent="0.25">
      <c r="A48" s="19" t="str">
        <f t="shared" si="2"/>
        <v>2.5.2</v>
      </c>
      <c r="B48" s="25" t="s">
        <v>52</v>
      </c>
      <c r="C48" s="21">
        <f t="shared" si="14"/>
        <v>0</v>
      </c>
      <c r="D48" s="21">
        <f>IFERROR(VLOOKUP(B48,'[1]Plantilla Ejecución OAI (2)'!$B$12:$E$71,3,FALSE),0)</f>
        <v>0</v>
      </c>
      <c r="E48" s="21">
        <f>IFERROR(VLOOKUP(B48,'[1]Plantilla Ejecución OAI (2)'!$B$12:$E$71,4,FALSE),0)</f>
        <v>0</v>
      </c>
      <c r="F48" s="21">
        <f>IFERROR(VLOOKUP(A48,'[1]Ejecución CONS 2023'!$C$11:$Q$400,4,FALSE),0)</f>
        <v>0</v>
      </c>
      <c r="G48" s="26">
        <f>IFERROR(VLOOKUP(A48,'[1]Ejecución CONS 2023'!$C$11:$Q$400,5,FALSE),0)</f>
        <v>0</v>
      </c>
      <c r="H48" s="21">
        <f>IFERROR(VLOOKUP(A48,'[1]Ejecución CONS 2023'!$C$11:$Q$400,6,FALSE),0)</f>
        <v>0</v>
      </c>
      <c r="I48" s="21">
        <f>IFERROR(VLOOKUP(A48,'[1]Ejecución CONS 2023'!$C$11:$Q$400,7,FALSE),0)</f>
        <v>0</v>
      </c>
      <c r="J48" s="21">
        <f t="shared" si="15"/>
        <v>0</v>
      </c>
      <c r="K48" s="21">
        <f t="shared" si="12"/>
        <v>0</v>
      </c>
      <c r="L48" s="21" t="e">
        <f>SUM(#REF!)</f>
        <v>#REF!</v>
      </c>
      <c r="M48" s="21" t="e">
        <f>SUM(#REF!)</f>
        <v>#REF!</v>
      </c>
      <c r="N48" s="21" t="e">
        <f>SUM(#REF!)</f>
        <v>#REF!</v>
      </c>
      <c r="O48" s="21"/>
      <c r="P48" s="21"/>
    </row>
    <row r="49" spans="1:16" ht="30" x14ac:dyDescent="0.25">
      <c r="A49" s="19" t="str">
        <f t="shared" si="2"/>
        <v>2.5.3</v>
      </c>
      <c r="B49" s="25" t="s">
        <v>53</v>
      </c>
      <c r="C49" s="21">
        <f t="shared" si="14"/>
        <v>0</v>
      </c>
      <c r="D49" s="21">
        <f>IFERROR(VLOOKUP(B49,'[1]Plantilla Ejecución OAI (2)'!$B$12:$E$71,3,FALSE),0)</f>
        <v>0</v>
      </c>
      <c r="E49" s="21">
        <f>IFERROR(VLOOKUP(B49,'[1]Plantilla Ejecución OAI (2)'!$B$12:$E$71,4,FALSE),0)</f>
        <v>0</v>
      </c>
      <c r="F49" s="21">
        <f>IFERROR(VLOOKUP(A49,'[1]Ejecución CONS 2023'!$C$11:$Q$400,4,FALSE),0)</f>
        <v>0</v>
      </c>
      <c r="G49" s="26">
        <f>IFERROR(VLOOKUP(A49,'[1]Ejecución CONS 2023'!$C$11:$Q$400,5,FALSE),0)</f>
        <v>0</v>
      </c>
      <c r="H49" s="21">
        <f>IFERROR(VLOOKUP(A49,'[1]Ejecución CONS 2023'!$C$11:$Q$400,6,FALSE),0)</f>
        <v>0</v>
      </c>
      <c r="I49" s="21">
        <f>IFERROR(VLOOKUP(A49,'[1]Ejecución CONS 2023'!$C$11:$Q$400,7,FALSE),0)</f>
        <v>0</v>
      </c>
      <c r="J49" s="21">
        <f t="shared" si="15"/>
        <v>0</v>
      </c>
      <c r="K49" s="21">
        <f t="shared" si="12"/>
        <v>0</v>
      </c>
      <c r="L49" s="21" t="e">
        <f>SUM(#REF!)</f>
        <v>#REF!</v>
      </c>
      <c r="M49" s="21" t="e">
        <f>SUM(#REF!)</f>
        <v>#REF!</v>
      </c>
      <c r="N49" s="21" t="e">
        <f>SUM(#REF!)</f>
        <v>#REF!</v>
      </c>
      <c r="O49" s="21"/>
      <c r="P49" s="21"/>
    </row>
    <row r="50" spans="1:16" ht="30" x14ac:dyDescent="0.25">
      <c r="A50" s="19" t="str">
        <f t="shared" si="2"/>
        <v>2.5.4</v>
      </c>
      <c r="B50" s="25" t="s">
        <v>54</v>
      </c>
      <c r="C50" s="21">
        <f t="shared" si="14"/>
        <v>0</v>
      </c>
      <c r="D50" s="21">
        <f>IFERROR(VLOOKUP(B50,'[1]Plantilla Ejecución OAI (2)'!$B$12:$E$71,3,FALSE),0)</f>
        <v>0</v>
      </c>
      <c r="E50" s="21">
        <f>IFERROR(VLOOKUP(B50,'[1]Plantilla Ejecución OAI (2)'!$B$12:$E$71,4,FALSE),0)</f>
        <v>0</v>
      </c>
      <c r="F50" s="21">
        <f>IFERROR(VLOOKUP(A50,'[1]Ejecución CONS 2023'!$C$11:$Q$400,4,FALSE),0)</f>
        <v>0</v>
      </c>
      <c r="G50" s="26">
        <f>IFERROR(VLOOKUP(A50,'[1]Ejecución CONS 2023'!$C$11:$Q$400,5,FALSE),0)</f>
        <v>0</v>
      </c>
      <c r="H50" s="21">
        <f>IFERROR(VLOOKUP(A50,'[1]Ejecución CONS 2023'!$C$11:$Q$400,6,FALSE),0)</f>
        <v>0</v>
      </c>
      <c r="I50" s="21">
        <f>IFERROR(VLOOKUP(A50,'[1]Ejecución CONS 2023'!$C$11:$Q$400,7,FALSE),0)</f>
        <v>0</v>
      </c>
      <c r="J50" s="21">
        <f t="shared" si="15"/>
        <v>0</v>
      </c>
      <c r="K50" s="21">
        <f t="shared" si="12"/>
        <v>0</v>
      </c>
      <c r="L50" s="21" t="e">
        <f>SUM(#REF!)</f>
        <v>#REF!</v>
      </c>
      <c r="M50" s="21" t="e">
        <f>SUM(#REF!)</f>
        <v>#REF!</v>
      </c>
      <c r="N50" s="21" t="e">
        <f>SUM(#REF!)</f>
        <v>#REF!</v>
      </c>
      <c r="O50" s="21"/>
      <c r="P50" s="21"/>
    </row>
    <row r="51" spans="1:16" ht="30" x14ac:dyDescent="0.25">
      <c r="A51" s="19" t="str">
        <f t="shared" si="2"/>
        <v>2.5.5</v>
      </c>
      <c r="B51" s="25" t="s">
        <v>55</v>
      </c>
      <c r="C51" s="21">
        <f t="shared" si="14"/>
        <v>0</v>
      </c>
      <c r="D51" s="21">
        <f>IFERROR(VLOOKUP(B51,'[1]Plantilla Ejecución OAI (2)'!$B$12:$E$71,3,FALSE),0)</f>
        <v>0</v>
      </c>
      <c r="E51" s="21">
        <f>IFERROR(VLOOKUP(B51,'[1]Plantilla Ejecución OAI (2)'!$B$12:$E$71,4,FALSE),0)</f>
        <v>0</v>
      </c>
      <c r="F51" s="21">
        <f>IFERROR(VLOOKUP(A51,'[1]Ejecución CONS 2023'!$C$11:$Q$400,4,FALSE),0)</f>
        <v>0</v>
      </c>
      <c r="G51" s="26">
        <f>IFERROR(VLOOKUP(A51,'[1]Ejecución CONS 2023'!$C$11:$Q$400,5,FALSE),0)</f>
        <v>0</v>
      </c>
      <c r="H51" s="21">
        <f>IFERROR(VLOOKUP(A51,'[1]Ejecución CONS 2023'!$C$11:$Q$400,6,FALSE),0)</f>
        <v>0</v>
      </c>
      <c r="I51" s="21">
        <f>IFERROR(VLOOKUP(A51,'[1]Ejecución CONS 2023'!$C$11:$Q$400,7,FALSE),0)</f>
        <v>0</v>
      </c>
      <c r="J51" s="21">
        <f t="shared" si="15"/>
        <v>0</v>
      </c>
      <c r="K51" s="21">
        <f t="shared" si="12"/>
        <v>0</v>
      </c>
      <c r="L51" s="21" t="e">
        <f>SUM(#REF!)</f>
        <v>#REF!</v>
      </c>
      <c r="M51" s="21" t="e">
        <f>SUM(#REF!)</f>
        <v>#REF!</v>
      </c>
      <c r="N51" s="21" t="e">
        <f>SUM(#REF!)</f>
        <v>#REF!</v>
      </c>
      <c r="O51" s="21"/>
      <c r="P51" s="21"/>
    </row>
    <row r="52" spans="1:16" ht="30" x14ac:dyDescent="0.25">
      <c r="A52" s="19" t="str">
        <f t="shared" si="2"/>
        <v>2.5.6</v>
      </c>
      <c r="B52" s="25" t="s">
        <v>56</v>
      </c>
      <c r="C52" s="21">
        <f t="shared" si="14"/>
        <v>0</v>
      </c>
      <c r="D52" s="21">
        <f>IFERROR(VLOOKUP(B52,'[1]Plantilla Ejecución OAI (2)'!$B$12:$E$71,3,FALSE),0)</f>
        <v>0</v>
      </c>
      <c r="E52" s="21">
        <f>IFERROR(VLOOKUP(B52,'[1]Plantilla Ejecución OAI (2)'!$B$12:$E$71,4,FALSE),0)</f>
        <v>0</v>
      </c>
      <c r="F52" s="21">
        <f>IFERROR(VLOOKUP(A52,'[1]Ejecución CONS 2023'!$C$11:$Q$400,4,FALSE),0)</f>
        <v>0</v>
      </c>
      <c r="G52" s="26">
        <f>IFERROR(VLOOKUP(A52,'[1]Ejecución CONS 2023'!$C$11:$Q$400,5,FALSE),0)</f>
        <v>0</v>
      </c>
      <c r="H52" s="21">
        <f>IFERROR(VLOOKUP(A52,'[1]Ejecución CONS 2023'!$C$11:$Q$400,6,FALSE),0)</f>
        <v>0</v>
      </c>
      <c r="I52" s="21">
        <f>IFERROR(VLOOKUP(A52,'[1]Ejecución CONS 2023'!$C$11:$Q$400,7,FALSE),0)</f>
        <v>0</v>
      </c>
      <c r="J52" s="21">
        <f t="shared" si="15"/>
        <v>0</v>
      </c>
      <c r="K52" s="21">
        <f t="shared" si="12"/>
        <v>0</v>
      </c>
      <c r="L52" s="21" t="e">
        <f>SUM(#REF!)</f>
        <v>#REF!</v>
      </c>
      <c r="M52" s="21" t="e">
        <f>SUM(#REF!)</f>
        <v>#REF!</v>
      </c>
      <c r="N52" s="21" t="e">
        <f>SUM(#REF!)</f>
        <v>#REF!</v>
      </c>
      <c r="O52" s="21"/>
      <c r="P52" s="21"/>
    </row>
    <row r="53" spans="1:16" ht="30" x14ac:dyDescent="0.25">
      <c r="A53" s="19" t="str">
        <f t="shared" si="2"/>
        <v>2.5.9</v>
      </c>
      <c r="B53" s="25" t="s">
        <v>57</v>
      </c>
      <c r="C53" s="21">
        <f t="shared" si="14"/>
        <v>0</v>
      </c>
      <c r="D53" s="21">
        <f>IFERROR(VLOOKUP(B53,'[1]Plantilla Ejecución OAI (2)'!$B$12:$E$71,3,FALSE),0)</f>
        <v>0</v>
      </c>
      <c r="E53" s="21">
        <f>IFERROR(VLOOKUP(B53,'[1]Plantilla Ejecución OAI (2)'!$B$12:$E$71,4,FALSE),0)</f>
        <v>0</v>
      </c>
      <c r="F53" s="21">
        <f>IFERROR(VLOOKUP(A53,'[1]Ejecución CONS 2023'!$C$11:$Q$400,4,FALSE),0)</f>
        <v>0</v>
      </c>
      <c r="G53" s="26">
        <f>IFERROR(VLOOKUP(A53,'[1]Ejecución CONS 2023'!$C$11:$Q$400,5,FALSE),0)</f>
        <v>0</v>
      </c>
      <c r="H53" s="21">
        <f>IFERROR(VLOOKUP(A53,'[1]Ejecución CONS 2023'!$C$11:$Q$400,6,FALSE),0)</f>
        <v>0</v>
      </c>
      <c r="I53" s="21">
        <f>IFERROR(VLOOKUP(A53,'[1]Ejecución CONS 2023'!$C$11:$Q$400,7,FALSE),0)</f>
        <v>0</v>
      </c>
      <c r="J53" s="21">
        <f t="shared" si="15"/>
        <v>0</v>
      </c>
      <c r="K53" s="21">
        <f t="shared" si="12"/>
        <v>0</v>
      </c>
      <c r="L53" s="21" t="e">
        <f>SUM(#REF!)</f>
        <v>#REF!</v>
      </c>
      <c r="M53" s="21" t="e">
        <f>SUM(#REF!)</f>
        <v>#REF!</v>
      </c>
      <c r="N53" s="21" t="e">
        <f>SUM(#REF!)</f>
        <v>#REF!</v>
      </c>
      <c r="O53" s="21"/>
      <c r="P53" s="21"/>
    </row>
    <row r="54" spans="1:16" s="18" customFormat="1" ht="30" x14ac:dyDescent="0.25">
      <c r="A54" s="18" t="str">
        <f t="shared" si="2"/>
        <v>2.6 -</v>
      </c>
      <c r="B54" s="6" t="s">
        <v>58</v>
      </c>
      <c r="C54" s="7">
        <f>SUM(C55:C63)</f>
        <v>0</v>
      </c>
      <c r="D54" s="7">
        <f>SUM(D55:D63)</f>
        <v>2605753</v>
      </c>
      <c r="E54" s="7">
        <f>SUM(E55:E63)</f>
        <v>51846747.110000007</v>
      </c>
      <c r="F54" s="7">
        <f t="shared" ref="F54:J54" si="16">SUM(F55:F63)</f>
        <v>0</v>
      </c>
      <c r="G54" s="7">
        <f t="shared" si="16"/>
        <v>0</v>
      </c>
      <c r="H54" s="7">
        <f t="shared" si="16"/>
        <v>42500.04</v>
      </c>
      <c r="I54" s="7">
        <f t="shared" si="16"/>
        <v>0</v>
      </c>
      <c r="J54" s="7">
        <f t="shared" si="16"/>
        <v>42500.04</v>
      </c>
      <c r="K54" s="7">
        <f t="shared" si="12"/>
        <v>0</v>
      </c>
      <c r="L54" s="7" t="e">
        <f>SUM(#REF!)</f>
        <v>#REF!</v>
      </c>
      <c r="M54" s="7" t="e">
        <f>SUM(#REF!)</f>
        <v>#REF!</v>
      </c>
      <c r="N54" s="7" t="e">
        <f>SUM(#REF!)</f>
        <v>#REF!</v>
      </c>
      <c r="O54" s="7"/>
      <c r="P54" s="7"/>
    </row>
    <row r="55" spans="1:16" x14ac:dyDescent="0.25">
      <c r="A55" s="19" t="str">
        <f t="shared" si="2"/>
        <v>2.6.1</v>
      </c>
      <c r="B55" s="25" t="s">
        <v>59</v>
      </c>
      <c r="C55" s="21">
        <f t="shared" ref="C55:C63" si="17">SUM(F55:G55)</f>
        <v>0</v>
      </c>
      <c r="D55" s="21">
        <f>IFERROR(VLOOKUP(B55,'[1]Plantilla Ejecución OAI (2)'!$B$12:$E$71,3,FALSE),0)</f>
        <v>460000</v>
      </c>
      <c r="E55" s="21">
        <f>IFERROR(VLOOKUP(B55,'[1]Plantilla Ejecución OAI (2)'!$B$12:$E$71,4,FALSE),0)</f>
        <v>38816048.530000001</v>
      </c>
      <c r="F55" s="21">
        <f>IFERROR(VLOOKUP(A55,'[1]Ejecución CONS 2023'!$C$11:$Q$400,4,FALSE),0)</f>
        <v>0</v>
      </c>
      <c r="G55" s="26">
        <f>IFERROR(VLOOKUP(A55,'[1]Ejecución CONS 2023'!$C$11:$Q$400,5,FALSE),0)</f>
        <v>0</v>
      </c>
      <c r="H55" s="21">
        <f>IFERROR(VLOOKUP(A55,'[1]Ejecución CONS 2023'!$C$11:$Q$400,6,FALSE),0)</f>
        <v>0</v>
      </c>
      <c r="I55" s="21">
        <f>IFERROR(VLOOKUP(A55,'[1]Ejecución CONS 2023'!$C$11:$Q$400,7,FALSE),0)</f>
        <v>0</v>
      </c>
      <c r="J55" s="21">
        <f t="shared" ref="J55:J63" si="18">SUM(F55:I55)</f>
        <v>0</v>
      </c>
      <c r="K55" s="21">
        <f t="shared" si="12"/>
        <v>0</v>
      </c>
      <c r="L55" s="21" t="e">
        <f>SUM(#REF!)</f>
        <v>#REF!</v>
      </c>
      <c r="M55" s="21" t="e">
        <f>SUM(#REF!)</f>
        <v>#REF!</v>
      </c>
      <c r="N55" s="21" t="e">
        <f>SUM(#REF!)</f>
        <v>#REF!</v>
      </c>
      <c r="O55" s="21"/>
      <c r="P55" s="21"/>
    </row>
    <row r="56" spans="1:16" ht="30" x14ac:dyDescent="0.25">
      <c r="A56" s="19" t="str">
        <f t="shared" si="2"/>
        <v>2.6.2</v>
      </c>
      <c r="B56" s="25" t="s">
        <v>60</v>
      </c>
      <c r="C56" s="21">
        <f t="shared" si="17"/>
        <v>0</v>
      </c>
      <c r="D56" s="21">
        <f>IFERROR(VLOOKUP(B56,'[1]Plantilla Ejecución OAI (2)'!$B$12:$E$71,3,FALSE),0)</f>
        <v>0</v>
      </c>
      <c r="E56" s="21">
        <f>IFERROR(VLOOKUP(B56,'[1]Plantilla Ejecución OAI (2)'!$B$12:$E$71,4,FALSE),0)</f>
        <v>8007134.1299999999</v>
      </c>
      <c r="F56" s="21">
        <f>IFERROR(VLOOKUP(A56,'[1]Ejecución CONS 2023'!$C$11:$Q$400,4,FALSE),0)</f>
        <v>0</v>
      </c>
      <c r="G56" s="26">
        <f>IFERROR(VLOOKUP(A56,'[1]Ejecución CONS 2023'!$C$11:$Q$400,5,FALSE),0)</f>
        <v>0</v>
      </c>
      <c r="H56" s="21">
        <f>IFERROR(VLOOKUP(A56,'[1]Ejecución CONS 2023'!$C$11:$Q$400,6,FALSE),0)</f>
        <v>0</v>
      </c>
      <c r="I56" s="21">
        <f>IFERROR(VLOOKUP(A56,'[1]Ejecución CONS 2023'!$C$11:$Q$400,7,FALSE),0)</f>
        <v>0</v>
      </c>
      <c r="J56" s="21">
        <f t="shared" si="18"/>
        <v>0</v>
      </c>
      <c r="K56" s="21">
        <f t="shared" si="12"/>
        <v>0</v>
      </c>
      <c r="L56" s="21" t="e">
        <f>SUM(#REF!)</f>
        <v>#REF!</v>
      </c>
      <c r="M56" s="21" t="e">
        <f>SUM(#REF!)</f>
        <v>#REF!</v>
      </c>
      <c r="N56" s="21" t="e">
        <f>SUM(#REF!)</f>
        <v>#REF!</v>
      </c>
      <c r="O56" s="21"/>
      <c r="P56" s="21"/>
    </row>
    <row r="57" spans="1:16" ht="30" x14ac:dyDescent="0.25">
      <c r="A57" s="19" t="str">
        <f t="shared" si="2"/>
        <v>2.6.3</v>
      </c>
      <c r="B57" s="25" t="s">
        <v>61</v>
      </c>
      <c r="C57" s="21">
        <f t="shared" si="17"/>
        <v>0</v>
      </c>
      <c r="D57" s="21">
        <f>IFERROR(VLOOKUP(B57,'[1]Plantilla Ejecución OAI (2)'!$B$12:$E$71,3,FALSE),0)</f>
        <v>90000</v>
      </c>
      <c r="E57" s="21">
        <f>IFERROR(VLOOKUP(B57,'[1]Plantilla Ejecución OAI (2)'!$B$12:$E$71,4,FALSE),0)</f>
        <v>312544</v>
      </c>
      <c r="F57" s="21">
        <f>IFERROR(VLOOKUP(A57,'[1]Ejecución CONS 2023'!$C$11:$Q$400,4,FALSE),0)</f>
        <v>0</v>
      </c>
      <c r="G57" s="26">
        <f>IFERROR(VLOOKUP(A57,'[1]Ejecución CONS 2023'!$C$11:$Q$400,5,FALSE),0)</f>
        <v>0</v>
      </c>
      <c r="H57" s="21">
        <f>IFERROR(VLOOKUP(A57,'[1]Ejecución CONS 2023'!$C$11:$Q$400,6,FALSE),0)</f>
        <v>0</v>
      </c>
      <c r="I57" s="21">
        <f>IFERROR(VLOOKUP(A57,'[1]Ejecución CONS 2023'!$C$11:$Q$400,7,FALSE),0)</f>
        <v>0</v>
      </c>
      <c r="J57" s="21">
        <f t="shared" si="18"/>
        <v>0</v>
      </c>
      <c r="K57" s="21">
        <f t="shared" si="12"/>
        <v>0</v>
      </c>
      <c r="L57" s="21" t="e">
        <f>SUM(#REF!)</f>
        <v>#REF!</v>
      </c>
      <c r="M57" s="21" t="e">
        <f>SUM(#REF!)</f>
        <v>#REF!</v>
      </c>
      <c r="N57" s="21" t="e">
        <f>SUM(#REF!)</f>
        <v>#REF!</v>
      </c>
      <c r="O57" s="21"/>
      <c r="P57" s="21"/>
    </row>
    <row r="58" spans="1:16" ht="30" x14ac:dyDescent="0.25">
      <c r="A58" s="19" t="str">
        <f t="shared" si="2"/>
        <v>2.6.4</v>
      </c>
      <c r="B58" s="25" t="s">
        <v>62</v>
      </c>
      <c r="C58" s="21">
        <f t="shared" si="17"/>
        <v>0</v>
      </c>
      <c r="D58" s="21">
        <f>IFERROR(VLOOKUP(B58,'[1]Plantilla Ejecución OAI (2)'!$B$12:$E$71,3,FALSE),0)</f>
        <v>0</v>
      </c>
      <c r="E58" s="21">
        <f>IFERROR(VLOOKUP(B58,'[1]Plantilla Ejecución OAI (2)'!$B$12:$E$71,4,FALSE),0)</f>
        <v>5140</v>
      </c>
      <c r="F58" s="21">
        <f>IFERROR(VLOOKUP(A58,'[1]Ejecución CONS 2023'!$C$11:$Q$400,4,FALSE),0)</f>
        <v>0</v>
      </c>
      <c r="G58" s="26">
        <f>IFERROR(VLOOKUP(A58,'[1]Ejecución CONS 2023'!$C$11:$Q$400,5,FALSE),0)</f>
        <v>0</v>
      </c>
      <c r="H58" s="21">
        <f>IFERROR(VLOOKUP(A58,'[1]Ejecución CONS 2023'!$C$11:$Q$400,6,FALSE),0)</f>
        <v>0</v>
      </c>
      <c r="I58" s="21">
        <f>IFERROR(VLOOKUP(A58,'[1]Ejecución CONS 2023'!$C$11:$Q$400,7,FALSE),0)</f>
        <v>0</v>
      </c>
      <c r="J58" s="21">
        <f t="shared" si="18"/>
        <v>0</v>
      </c>
      <c r="K58" s="21">
        <f t="shared" si="12"/>
        <v>0</v>
      </c>
      <c r="L58" s="21" t="e">
        <f>SUM(#REF!)</f>
        <v>#REF!</v>
      </c>
      <c r="M58" s="21" t="e">
        <f>SUM(#REF!)</f>
        <v>#REF!</v>
      </c>
      <c r="N58" s="21" t="e">
        <f>SUM(#REF!)</f>
        <v>#REF!</v>
      </c>
      <c r="O58" s="21"/>
      <c r="P58" s="21"/>
    </row>
    <row r="59" spans="1:16" ht="30" x14ac:dyDescent="0.25">
      <c r="A59" s="19" t="str">
        <f t="shared" si="2"/>
        <v>2.6.5</v>
      </c>
      <c r="B59" s="25" t="s">
        <v>63</v>
      </c>
      <c r="C59" s="21">
        <f t="shared" si="17"/>
        <v>0</v>
      </c>
      <c r="D59" s="21">
        <f>IFERROR(VLOOKUP(B59,'[1]Plantilla Ejecución OAI (2)'!$B$12:$E$71,3,FALSE),0)</f>
        <v>859000</v>
      </c>
      <c r="E59" s="21">
        <f>IFERROR(VLOOKUP(B59,'[1]Plantilla Ejecución OAI (2)'!$B$12:$E$71,4,FALSE),0)</f>
        <v>3509127.45</v>
      </c>
      <c r="F59" s="21">
        <f>IFERROR(VLOOKUP(A59,'[1]Ejecución CONS 2023'!$C$11:$Q$400,4,FALSE),0)</f>
        <v>0</v>
      </c>
      <c r="G59" s="26">
        <f>IFERROR(VLOOKUP(A59,'[1]Ejecución CONS 2023'!$C$11:$Q$400,5,FALSE),0)</f>
        <v>0</v>
      </c>
      <c r="H59" s="21">
        <f>IFERROR(VLOOKUP(A59,'[1]Ejecución CONS 2023'!$C$11:$Q$400,6,FALSE),0)</f>
        <v>0</v>
      </c>
      <c r="I59" s="21">
        <f>IFERROR(VLOOKUP(A59,'[1]Ejecución CONS 2023'!$C$11:$Q$400,7,FALSE),0)</f>
        <v>0</v>
      </c>
      <c r="J59" s="21">
        <f t="shared" si="18"/>
        <v>0</v>
      </c>
      <c r="K59" s="21">
        <f t="shared" si="12"/>
        <v>0</v>
      </c>
      <c r="L59" s="21" t="e">
        <f>SUM(#REF!)</f>
        <v>#REF!</v>
      </c>
      <c r="M59" s="21" t="e">
        <f>SUM(#REF!)</f>
        <v>#REF!</v>
      </c>
      <c r="N59" s="21" t="e">
        <f>SUM(#REF!)</f>
        <v>#REF!</v>
      </c>
      <c r="O59" s="21"/>
      <c r="P59" s="21"/>
    </row>
    <row r="60" spans="1:16" x14ac:dyDescent="0.25">
      <c r="A60" s="19" t="str">
        <f t="shared" si="2"/>
        <v>2.6.6</v>
      </c>
      <c r="B60" s="25" t="s">
        <v>64</v>
      </c>
      <c r="C60" s="21">
        <f t="shared" si="17"/>
        <v>0</v>
      </c>
      <c r="D60" s="21">
        <f>IFERROR(VLOOKUP(B60,'[1]Plantilla Ejecución OAI (2)'!$B$12:$E$71,3,FALSE),0)</f>
        <v>1196753</v>
      </c>
      <c r="E60" s="21">
        <f>IFERROR(VLOOKUP(B60,'[1]Plantilla Ejecución OAI (2)'!$B$12:$E$71,4,FALSE),0)</f>
        <v>1196753</v>
      </c>
      <c r="F60" s="21">
        <f>IFERROR(VLOOKUP(A60,'[1]Ejecución CONS 2023'!$C$11:$Q$400,4,FALSE),0)</f>
        <v>0</v>
      </c>
      <c r="G60" s="26">
        <f>IFERROR(VLOOKUP(A60,'[1]Ejecución CONS 2023'!$C$11:$Q$400,5,FALSE),0)</f>
        <v>0</v>
      </c>
      <c r="H60" s="21">
        <f>IFERROR(VLOOKUP(A60,'[1]Ejecución CONS 2023'!$C$11:$Q$400,6,FALSE),0)</f>
        <v>42500.04</v>
      </c>
      <c r="I60" s="21">
        <f>IFERROR(VLOOKUP(A60,'[1]Ejecución CONS 2023'!$C$11:$Q$400,7,FALSE),0)</f>
        <v>0</v>
      </c>
      <c r="J60" s="21">
        <f t="shared" si="18"/>
        <v>42500.04</v>
      </c>
      <c r="K60" s="21">
        <f t="shared" si="12"/>
        <v>0</v>
      </c>
      <c r="L60" s="21" t="e">
        <f>SUM(#REF!)</f>
        <v>#REF!</v>
      </c>
      <c r="M60" s="21" t="e">
        <f>SUM(#REF!)</f>
        <v>#REF!</v>
      </c>
      <c r="N60" s="21" t="e">
        <f>SUM(#REF!)</f>
        <v>#REF!</v>
      </c>
      <c r="O60" s="21"/>
      <c r="P60" s="21"/>
    </row>
    <row r="61" spans="1:16" x14ac:dyDescent="0.25">
      <c r="A61" s="19" t="str">
        <f t="shared" si="2"/>
        <v>2.6.7</v>
      </c>
      <c r="B61" s="25" t="s">
        <v>65</v>
      </c>
      <c r="C61" s="21">
        <f t="shared" si="17"/>
        <v>0</v>
      </c>
      <c r="D61" s="21">
        <f>IFERROR(VLOOKUP(B61,'[1]Plantilla Ejecución OAI (2)'!$B$12:$E$71,3,FALSE),0)</f>
        <v>0</v>
      </c>
      <c r="E61" s="21">
        <f>IFERROR(VLOOKUP(B61,'[1]Plantilla Ejecución OAI (2)'!$B$12:$E$71,4,FALSE),0)</f>
        <v>0</v>
      </c>
      <c r="F61" s="21">
        <f>IFERROR(VLOOKUP(A61,'[1]Ejecución CONS 2023'!$C$11:$Q$400,4,FALSE),0)</f>
        <v>0</v>
      </c>
      <c r="G61" s="26">
        <f>IFERROR(VLOOKUP(A61,'[1]Ejecución CONS 2023'!$C$11:$Q$400,5,FALSE),0)</f>
        <v>0</v>
      </c>
      <c r="H61" s="21">
        <f>IFERROR(VLOOKUP(A61,'[1]Ejecución CONS 2023'!$C$11:$Q$400,6,FALSE),0)</f>
        <v>0</v>
      </c>
      <c r="I61" s="21">
        <f>IFERROR(VLOOKUP(A61,'[1]Ejecución CONS 2023'!$C$11:$Q$400,7,FALSE),0)</f>
        <v>0</v>
      </c>
      <c r="J61" s="21">
        <f t="shared" si="18"/>
        <v>0</v>
      </c>
      <c r="K61" s="21">
        <f t="shared" si="12"/>
        <v>0</v>
      </c>
      <c r="L61" s="21" t="e">
        <f>SUM(#REF!)</f>
        <v>#REF!</v>
      </c>
      <c r="M61" s="21" t="e">
        <f>SUM(#REF!)</f>
        <v>#REF!</v>
      </c>
      <c r="N61" s="21" t="e">
        <f>SUM(#REF!)</f>
        <v>#REF!</v>
      </c>
      <c r="O61" s="21"/>
      <c r="P61" s="21"/>
    </row>
    <row r="62" spans="1:16" x14ac:dyDescent="0.25">
      <c r="A62" s="19" t="str">
        <f t="shared" si="2"/>
        <v>2.6.8</v>
      </c>
      <c r="B62" s="25" t="s">
        <v>66</v>
      </c>
      <c r="C62" s="21">
        <f t="shared" si="17"/>
        <v>0</v>
      </c>
      <c r="D62" s="21">
        <f>IFERROR(VLOOKUP(B62,'[1]Plantilla Ejecución OAI (2)'!$B$12:$E$71,3,FALSE),0)</f>
        <v>0</v>
      </c>
      <c r="E62" s="21">
        <f>IFERROR(VLOOKUP(B62,'[1]Plantilla Ejecución OAI (2)'!$B$12:$E$71,4,FALSE),0)</f>
        <v>0</v>
      </c>
      <c r="F62" s="21">
        <f>IFERROR(VLOOKUP(A62,'[1]Ejecución CONS 2023'!$C$11:$Q$400,4,FALSE),0)</f>
        <v>0</v>
      </c>
      <c r="G62" s="26">
        <f>IFERROR(VLOOKUP(A62,'[1]Ejecución CONS 2023'!$C$11:$Q$400,5,FALSE),0)</f>
        <v>0</v>
      </c>
      <c r="H62" s="21">
        <f>IFERROR(VLOOKUP(A62,'[1]Ejecución CONS 2023'!$C$11:$Q$400,6,FALSE),0)</f>
        <v>0</v>
      </c>
      <c r="I62" s="21">
        <f>IFERROR(VLOOKUP(A62,'[1]Ejecución CONS 2023'!$C$11:$Q$400,7,FALSE),0)</f>
        <v>0</v>
      </c>
      <c r="J62" s="21">
        <f t="shared" si="18"/>
        <v>0</v>
      </c>
      <c r="K62" s="21">
        <f t="shared" si="12"/>
        <v>0</v>
      </c>
      <c r="L62" s="21" t="e">
        <f>SUM(#REF!)</f>
        <v>#REF!</v>
      </c>
      <c r="M62" s="21" t="e">
        <f>SUM(#REF!)</f>
        <v>#REF!</v>
      </c>
      <c r="N62" s="21" t="e">
        <f>SUM(#REF!)</f>
        <v>#REF!</v>
      </c>
      <c r="O62" s="21"/>
      <c r="P62" s="21"/>
    </row>
    <row r="63" spans="1:16" ht="30" x14ac:dyDescent="0.25">
      <c r="A63" s="19" t="str">
        <f t="shared" si="2"/>
        <v>2.6.9</v>
      </c>
      <c r="B63" s="25" t="s">
        <v>67</v>
      </c>
      <c r="C63" s="21">
        <f t="shared" si="17"/>
        <v>0</v>
      </c>
      <c r="D63" s="21">
        <f>IFERROR(VLOOKUP(B63,'[1]Plantilla Ejecución OAI (2)'!$B$12:$E$71,3,FALSE),0)</f>
        <v>0</v>
      </c>
      <c r="E63" s="21">
        <f>IFERROR(VLOOKUP(B63,'[1]Plantilla Ejecución OAI (2)'!$B$12:$E$71,4,FALSE),0)</f>
        <v>0</v>
      </c>
      <c r="F63" s="21">
        <f>IFERROR(VLOOKUP(A63,'[1]Ejecución CONS 2023'!$C$11:$Q$400,4,FALSE),0)</f>
        <v>0</v>
      </c>
      <c r="G63" s="26">
        <f>IFERROR(VLOOKUP(A63,'[1]Ejecución CONS 2023'!$C$11:$Q$400,5,FALSE),0)</f>
        <v>0</v>
      </c>
      <c r="H63" s="21">
        <f>IFERROR(VLOOKUP(A63,'[1]Ejecución CONS 2023'!$C$11:$Q$400,6,FALSE),0)</f>
        <v>0</v>
      </c>
      <c r="I63" s="21">
        <f>IFERROR(VLOOKUP(A63,'[1]Ejecución CONS 2023'!$C$11:$Q$400,7,FALSE),0)</f>
        <v>0</v>
      </c>
      <c r="J63" s="21">
        <f t="shared" si="18"/>
        <v>0</v>
      </c>
      <c r="K63" s="21">
        <f t="shared" si="12"/>
        <v>0</v>
      </c>
      <c r="L63" s="21" t="e">
        <f>SUM(#REF!)</f>
        <v>#REF!</v>
      </c>
      <c r="M63" s="21" t="e">
        <f>SUM(#REF!)</f>
        <v>#REF!</v>
      </c>
      <c r="N63" s="21" t="e">
        <f>SUM(#REF!)</f>
        <v>#REF!</v>
      </c>
      <c r="O63" s="21"/>
      <c r="P63" s="21"/>
    </row>
    <row r="64" spans="1:16" x14ac:dyDescent="0.25">
      <c r="A64" s="19" t="str">
        <f t="shared" si="2"/>
        <v>2.7 -</v>
      </c>
      <c r="B64" s="6" t="s">
        <v>68</v>
      </c>
      <c r="C64" s="7">
        <f>SUM(C65:C68)</f>
        <v>0</v>
      </c>
      <c r="D64" s="7">
        <f>SUM(D65:D68)</f>
        <v>300000</v>
      </c>
      <c r="E64" s="7">
        <f>SUM(E65:E68)</f>
        <v>0</v>
      </c>
      <c r="F64" s="7">
        <f t="shared" ref="F64:J64" si="19">SUM(F65:F68)</f>
        <v>0</v>
      </c>
      <c r="G64" s="7">
        <f t="shared" si="19"/>
        <v>0</v>
      </c>
      <c r="H64" s="7">
        <f t="shared" si="19"/>
        <v>0</v>
      </c>
      <c r="I64" s="7">
        <f t="shared" si="19"/>
        <v>0</v>
      </c>
      <c r="J64" s="7">
        <f t="shared" si="19"/>
        <v>0</v>
      </c>
      <c r="K64" s="7">
        <f t="shared" si="12"/>
        <v>0</v>
      </c>
      <c r="L64" s="7" t="e">
        <f>SUM(#REF!)</f>
        <v>#REF!</v>
      </c>
      <c r="M64" s="7" t="e">
        <f>SUM(#REF!)</f>
        <v>#REF!</v>
      </c>
      <c r="N64" s="7" t="e">
        <f>SUM(#REF!)</f>
        <v>#REF!</v>
      </c>
      <c r="O64" s="7"/>
      <c r="P64" s="7"/>
    </row>
    <row r="65" spans="1:16" ht="17.45" customHeight="1" x14ac:dyDescent="0.25">
      <c r="A65" s="19" t="str">
        <f t="shared" si="2"/>
        <v>2.7.1</v>
      </c>
      <c r="B65" s="25" t="s">
        <v>69</v>
      </c>
      <c r="C65" s="21">
        <f>SUM(F65:G65)</f>
        <v>0</v>
      </c>
      <c r="D65" s="21">
        <f>IFERROR(VLOOKUP(B65,'[1]Plantilla Ejecución OAI (2)'!$B$12:$E$71,3,FALSE),0)</f>
        <v>300000</v>
      </c>
      <c r="E65" s="21">
        <f>IFERROR(VLOOKUP(B65,'[1]Plantilla Ejecución OAI (2)'!$B$12:$E$71,4,FALSE),0)</f>
        <v>0</v>
      </c>
      <c r="F65" s="21">
        <f>IFERROR(VLOOKUP(A65,'[1]Ejecución CONS 2023'!$C$11:$Q$400,4,FALSE),0)</f>
        <v>0</v>
      </c>
      <c r="G65" s="26">
        <f>IFERROR(VLOOKUP(A65,'[1]Ejecución CONS 2023'!$C$11:$Q$400,5,FALSE),0)</f>
        <v>0</v>
      </c>
      <c r="H65" s="21">
        <f>IFERROR(VLOOKUP(A65,'[1]Ejecución CONS 2023'!$C$11:$Q$400,6,FALSE),0)</f>
        <v>0</v>
      </c>
      <c r="I65" s="21">
        <f>IFERROR(VLOOKUP(A65,'[1]Ejecución CONS 2023'!$C$11:$Q$400,7,FALSE),0)</f>
        <v>0</v>
      </c>
      <c r="J65" s="21">
        <f t="shared" ref="J65:J68" si="20">SUM(F65:I65)</f>
        <v>0</v>
      </c>
      <c r="K65" s="21">
        <f t="shared" si="12"/>
        <v>0</v>
      </c>
      <c r="L65" s="21" t="e">
        <f>SUM(#REF!)</f>
        <v>#REF!</v>
      </c>
      <c r="M65" s="21" t="e">
        <f>SUM(#REF!)</f>
        <v>#REF!</v>
      </c>
      <c r="N65" s="21" t="e">
        <f>SUM(#REF!)</f>
        <v>#REF!</v>
      </c>
      <c r="O65" s="21"/>
      <c r="P65" s="21"/>
    </row>
    <row r="66" spans="1:16" ht="19.899999999999999" customHeight="1" x14ac:dyDescent="0.25">
      <c r="A66" s="19" t="str">
        <f t="shared" si="2"/>
        <v>2.7.2</v>
      </c>
      <c r="B66" s="25" t="s">
        <v>70</v>
      </c>
      <c r="C66" s="21">
        <f>SUM(F66:G66)</f>
        <v>0</v>
      </c>
      <c r="D66" s="21">
        <f>IFERROR(VLOOKUP(B66,'[1]Plantilla Ejecución OAI (2)'!$B$12:$E$71,3,FALSE),0)</f>
        <v>0</v>
      </c>
      <c r="E66" s="21">
        <f>IFERROR(VLOOKUP(B66,'[1]Plantilla Ejecución OAI (2)'!$B$12:$E$71,4,FALSE),0)</f>
        <v>0</v>
      </c>
      <c r="F66" s="21">
        <f>IFERROR(VLOOKUP(A66,'[1]Ejecución CONS 2023'!$C$11:$Q$400,4,FALSE),0)</f>
        <v>0</v>
      </c>
      <c r="G66" s="26">
        <f>IFERROR(VLOOKUP(A66,'[1]Ejecución CONS 2023'!$C$11:$Q$400,5,FALSE),0)</f>
        <v>0</v>
      </c>
      <c r="H66" s="21">
        <f>IFERROR(VLOOKUP(A66,'[1]Ejecución CONS 2023'!$C$11:$Q$400,6,FALSE),0)</f>
        <v>0</v>
      </c>
      <c r="I66" s="21">
        <f>IFERROR(VLOOKUP(A66,'[1]Ejecución CONS 2023'!$C$11:$Q$400,7,FALSE),0)</f>
        <v>0</v>
      </c>
      <c r="J66" s="21">
        <f t="shared" si="20"/>
        <v>0</v>
      </c>
      <c r="K66" s="21">
        <f t="shared" si="12"/>
        <v>0</v>
      </c>
      <c r="L66" s="21" t="e">
        <f>SUM(#REF!)</f>
        <v>#REF!</v>
      </c>
      <c r="M66" s="21" t="e">
        <f>SUM(#REF!)</f>
        <v>#REF!</v>
      </c>
      <c r="N66" s="21" t="e">
        <f>SUM(#REF!)</f>
        <v>#REF!</v>
      </c>
      <c r="O66" s="21"/>
      <c r="P66" s="21"/>
    </row>
    <row r="67" spans="1:16" ht="30" x14ac:dyDescent="0.25">
      <c r="A67" s="19" t="str">
        <f t="shared" si="2"/>
        <v>2.7.3</v>
      </c>
      <c r="B67" s="25" t="s">
        <v>71</v>
      </c>
      <c r="C67" s="21">
        <f>SUM(F67:G67)</f>
        <v>0</v>
      </c>
      <c r="D67" s="21">
        <f>IFERROR(VLOOKUP(B67,'[1]Plantilla Ejecución OAI (2)'!$B$12:$E$71,3,FALSE),0)</f>
        <v>0</v>
      </c>
      <c r="E67" s="21">
        <f>IFERROR(VLOOKUP(B67,'[1]Plantilla Ejecución OAI (2)'!$B$12:$E$71,4,FALSE),0)</f>
        <v>0</v>
      </c>
      <c r="F67" s="21">
        <f>IFERROR(VLOOKUP(A67,'[1]Ejecución CONS 2023'!$C$11:$Q$400,4,FALSE),0)</f>
        <v>0</v>
      </c>
      <c r="G67" s="26">
        <f>IFERROR(VLOOKUP(A67,'[1]Ejecución CONS 2023'!$C$11:$Q$400,5,FALSE),0)</f>
        <v>0</v>
      </c>
      <c r="H67" s="21">
        <f>IFERROR(VLOOKUP(A67,'[1]Ejecución CONS 2023'!$C$11:$Q$400,6,FALSE),0)</f>
        <v>0</v>
      </c>
      <c r="I67" s="21">
        <f>IFERROR(VLOOKUP(A67,'[1]Ejecución CONS 2023'!$C$11:$Q$400,7,FALSE),0)</f>
        <v>0</v>
      </c>
      <c r="J67" s="21">
        <f t="shared" si="20"/>
        <v>0</v>
      </c>
      <c r="K67" s="21">
        <f t="shared" si="12"/>
        <v>0</v>
      </c>
      <c r="L67" s="21" t="e">
        <f>SUM(#REF!)</f>
        <v>#REF!</v>
      </c>
      <c r="M67" s="21" t="e">
        <f>SUM(#REF!)</f>
        <v>#REF!</v>
      </c>
      <c r="N67" s="21" t="e">
        <f>SUM(#REF!)</f>
        <v>#REF!</v>
      </c>
      <c r="O67" s="21"/>
      <c r="P67" s="21"/>
    </row>
    <row r="68" spans="1:16" ht="42" customHeight="1" x14ac:dyDescent="0.25">
      <c r="A68" s="19" t="str">
        <f t="shared" si="2"/>
        <v>2.7.4</v>
      </c>
      <c r="B68" s="25" t="s">
        <v>72</v>
      </c>
      <c r="C68" s="21">
        <f>SUM(F68:G68)</f>
        <v>0</v>
      </c>
      <c r="D68" s="21">
        <f>IFERROR(VLOOKUP(B68,'[1]Plantilla Ejecución OAI (2)'!$B$12:$E$71,3,FALSE),0)</f>
        <v>0</v>
      </c>
      <c r="E68" s="21">
        <f>IFERROR(VLOOKUP(B68,'[1]Plantilla Ejecución OAI (2)'!$B$12:$E$71,4,FALSE),0)</f>
        <v>0</v>
      </c>
      <c r="F68" s="21">
        <f>IFERROR(VLOOKUP(A68,'[1]Ejecución CONS 2023'!$C$11:$Q$400,4,FALSE),0)</f>
        <v>0</v>
      </c>
      <c r="G68" s="26">
        <f>IFERROR(VLOOKUP(A68,'[1]Ejecución CONS 2023'!$C$11:$Q$400,5,FALSE),0)</f>
        <v>0</v>
      </c>
      <c r="H68" s="21">
        <f>IFERROR(VLOOKUP(A68,'[1]Ejecución CONS 2023'!$C$11:$Q$400,6,FALSE),0)</f>
        <v>0</v>
      </c>
      <c r="I68" s="21">
        <f>IFERROR(VLOOKUP(A68,'[1]Ejecución CONS 2023'!$C$11:$Q$400,7,FALSE),0)</f>
        <v>0</v>
      </c>
      <c r="J68" s="21">
        <f t="shared" si="20"/>
        <v>0</v>
      </c>
      <c r="K68" s="21">
        <f t="shared" si="12"/>
        <v>0</v>
      </c>
      <c r="L68" s="21" t="e">
        <f>SUM(#REF!)</f>
        <v>#REF!</v>
      </c>
      <c r="M68" s="21" t="e">
        <f>SUM(#REF!)</f>
        <v>#REF!</v>
      </c>
      <c r="N68" s="21" t="e">
        <f>SUM(#REF!)</f>
        <v>#REF!</v>
      </c>
      <c r="O68" s="21"/>
      <c r="P68" s="21"/>
    </row>
    <row r="69" spans="1:16" ht="15.75" x14ac:dyDescent="0.25">
      <c r="B69" s="10" t="s">
        <v>73</v>
      </c>
      <c r="C69" s="11">
        <f>SUM(C64,C54,C46,C38,C28,C18,C12)</f>
        <v>58390862.950000003</v>
      </c>
      <c r="D69" s="11">
        <f>SUM(D64,D54,D46,D38,D28,D18,D12)</f>
        <v>397218435.00349998</v>
      </c>
      <c r="E69" s="11">
        <f>SUM(E64,E54,E46,E38,E28,E18,E12)</f>
        <v>489332101.01349998</v>
      </c>
      <c r="F69" s="11">
        <f>SUM(F64,F54,F46,F38,F28,F18,F12)</f>
        <v>1793491.2</v>
      </c>
      <c r="G69" s="11">
        <f t="shared" ref="G69:J69" si="21">SUM(G64,G54,G46,G38,G28,G18,G12)</f>
        <v>56597371.750000007</v>
      </c>
      <c r="H69" s="11">
        <f t="shared" si="21"/>
        <v>30835326.530000001</v>
      </c>
      <c r="I69" s="11">
        <f t="shared" si="21"/>
        <v>29811837.389999997</v>
      </c>
      <c r="J69" s="11">
        <f t="shared" si="21"/>
        <v>119038026.87</v>
      </c>
      <c r="K69" s="11">
        <f t="shared" si="12"/>
        <v>58390862.95000001</v>
      </c>
      <c r="L69" s="11" t="e">
        <f>SUM(#REF!)</f>
        <v>#REF!</v>
      </c>
      <c r="M69" s="11" t="e">
        <f>SUM(#REF!)</f>
        <v>#REF!</v>
      </c>
      <c r="N69" s="11" t="e">
        <f>SUM(#REF!)</f>
        <v>#REF!</v>
      </c>
      <c r="O69" s="11"/>
      <c r="P69" s="11"/>
    </row>
    <row r="70" spans="1:16" x14ac:dyDescent="0.25">
      <c r="B70" s="19" t="s">
        <v>74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x14ac:dyDescent="0.25">
      <c r="B71" s="19" t="s">
        <v>86</v>
      </c>
      <c r="C71" s="21"/>
      <c r="D71" s="21"/>
      <c r="E71" s="21"/>
      <c r="F71" s="21"/>
      <c r="G71" s="21"/>
      <c r="H71" s="21"/>
      <c r="I71" s="21"/>
      <c r="L71" s="21"/>
      <c r="M71" s="21"/>
      <c r="N71" s="21"/>
    </row>
    <row r="72" spans="1:16" x14ac:dyDescent="0.25">
      <c r="F72" s="24"/>
      <c r="G72" s="24"/>
      <c r="H72" s="24"/>
      <c r="I72" s="24"/>
    </row>
    <row r="73" spans="1:16" x14ac:dyDescent="0.25">
      <c r="B73" s="18" t="s">
        <v>75</v>
      </c>
      <c r="F73" s="24"/>
      <c r="G73" s="24"/>
      <c r="H73" s="24"/>
      <c r="I73" s="24"/>
    </row>
    <row r="74" spans="1:16" x14ac:dyDescent="0.25">
      <c r="B74" s="19" t="s">
        <v>76</v>
      </c>
      <c r="F74" s="24"/>
      <c r="G74" s="24"/>
      <c r="H74" s="24"/>
      <c r="I74" s="24"/>
    </row>
    <row r="75" spans="1:16" x14ac:dyDescent="0.25">
      <c r="B75" s="19" t="s">
        <v>77</v>
      </c>
      <c r="F75" s="24"/>
      <c r="G75" s="24"/>
      <c r="H75" s="24"/>
      <c r="I75" s="24"/>
    </row>
    <row r="76" spans="1:16" x14ac:dyDescent="0.25">
      <c r="B76" s="19" t="s">
        <v>78</v>
      </c>
      <c r="F76" s="24"/>
      <c r="G76" s="24"/>
      <c r="H76" s="24"/>
      <c r="I76" s="24"/>
    </row>
    <row r="77" spans="1:16" x14ac:dyDescent="0.25">
      <c r="B77" s="19" t="s">
        <v>79</v>
      </c>
      <c r="F77" s="24"/>
      <c r="G77" s="24"/>
      <c r="H77" s="24"/>
      <c r="I77" s="24"/>
    </row>
    <row r="78" spans="1:16" x14ac:dyDescent="0.25">
      <c r="F78" s="24"/>
      <c r="G78" s="24"/>
      <c r="H78" s="24"/>
      <c r="I78" s="24"/>
    </row>
    <row r="79" spans="1:16" x14ac:dyDescent="0.25">
      <c r="F79" s="24"/>
      <c r="G79" s="24"/>
      <c r="H79" s="24"/>
      <c r="I79" s="24"/>
    </row>
    <row r="80" spans="1:16" x14ac:dyDescent="0.25">
      <c r="C80" s="21"/>
      <c r="D80" s="21"/>
      <c r="E80" s="21"/>
      <c r="F80" s="24"/>
      <c r="G80" s="24"/>
      <c r="H80" s="24"/>
      <c r="I80" s="24"/>
    </row>
    <row r="81" spans="3:9" x14ac:dyDescent="0.25">
      <c r="G81" s="24"/>
      <c r="H81" s="24"/>
      <c r="I81" s="24"/>
    </row>
    <row r="82" spans="3:9" x14ac:dyDescent="0.25">
      <c r="C82" s="13" t="s">
        <v>80</v>
      </c>
      <c r="D82" s="13"/>
      <c r="E82" s="13"/>
      <c r="G82" s="28"/>
      <c r="H82" s="27" t="s">
        <v>81</v>
      </c>
      <c r="I82" s="27"/>
    </row>
    <row r="83" spans="3:9" ht="60" customHeight="1" x14ac:dyDescent="0.25">
      <c r="C83" s="14" t="s">
        <v>82</v>
      </c>
      <c r="D83" s="14"/>
      <c r="E83" s="14"/>
      <c r="G83" s="29"/>
      <c r="H83" s="12" t="s">
        <v>83</v>
      </c>
      <c r="I83" s="12"/>
    </row>
  </sheetData>
  <mergeCells count="8">
    <mergeCell ref="B5:J5"/>
    <mergeCell ref="B6:J6"/>
    <mergeCell ref="B7:J7"/>
    <mergeCell ref="B8:J8"/>
    <mergeCell ref="H82:I82"/>
    <mergeCell ref="H83:I83"/>
    <mergeCell ref="C82:E82"/>
    <mergeCell ref="C83:E83"/>
  </mergeCells>
  <pageMargins left="0.49" right="0.15748031496062992" top="0.15748031496062992" bottom="0.15748031496062992" header="0.15748031496062992" footer="0.15748031496062992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Windows User</cp:lastModifiedBy>
  <cp:lastPrinted>2023-05-05T15:09:32Z</cp:lastPrinted>
  <dcterms:created xsi:type="dcterms:W3CDTF">2023-02-03T20:48:48Z</dcterms:created>
  <dcterms:modified xsi:type="dcterms:W3CDTF">2023-05-05T15:22:00Z</dcterms:modified>
</cp:coreProperties>
</file>