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AI\Finanzas\Ejecución Presupuestaria\"/>
    </mc:Choice>
  </mc:AlternateContent>
  <bookViews>
    <workbookView xWindow="0" yWindow="0" windowWidth="20490" windowHeight="6855"/>
  </bookViews>
  <sheets>
    <sheet name="Plantilla Ejecución OAI" sheetId="1" r:id="rId1"/>
  </sheets>
  <externalReferences>
    <externalReference r:id="rId2"/>
    <externalReference r:id="rId3"/>
  </externalReferences>
  <definedNames>
    <definedName name="_xlnm.Print_Area" localSheetId="0">'Plantilla Ejecución OAI'!$B$4:$N$88</definedName>
    <definedName name="_xlnm.Print_Titles" localSheetId="0">'Plantilla Ejecución OAI'!$12:$12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1" l="1"/>
  <c r="C15" i="1"/>
  <c r="C14" i="1" s="1"/>
  <c r="M70" i="1" l="1"/>
  <c r="M69" i="1"/>
  <c r="M68" i="1"/>
  <c r="M67" i="1"/>
  <c r="M66" i="1" s="1"/>
  <c r="M65" i="1"/>
  <c r="M64" i="1"/>
  <c r="M63" i="1"/>
  <c r="M62" i="1"/>
  <c r="M61" i="1"/>
  <c r="M60" i="1"/>
  <c r="M59" i="1"/>
  <c r="M58" i="1"/>
  <c r="M57" i="1"/>
  <c r="M56" i="1" s="1"/>
  <c r="M55" i="1"/>
  <c r="M54" i="1"/>
  <c r="M53" i="1"/>
  <c r="M52" i="1"/>
  <c r="M51" i="1"/>
  <c r="M50" i="1"/>
  <c r="M49" i="1"/>
  <c r="M47" i="1"/>
  <c r="M46" i="1"/>
  <c r="M45" i="1"/>
  <c r="M44" i="1"/>
  <c r="M43" i="1"/>
  <c r="M42" i="1"/>
  <c r="M41" i="1"/>
  <c r="M39" i="1"/>
  <c r="M38" i="1"/>
  <c r="M37" i="1"/>
  <c r="M36" i="1"/>
  <c r="M35" i="1"/>
  <c r="M34" i="1"/>
  <c r="M33" i="1"/>
  <c r="M32" i="1"/>
  <c r="M30" i="1" s="1"/>
  <c r="M31" i="1"/>
  <c r="M22" i="1"/>
  <c r="M23" i="1"/>
  <c r="M24" i="1"/>
  <c r="M25" i="1"/>
  <c r="M26" i="1"/>
  <c r="M27" i="1"/>
  <c r="M28" i="1"/>
  <c r="M29" i="1"/>
  <c r="M21" i="1"/>
  <c r="M16" i="1"/>
  <c r="M17" i="1"/>
  <c r="M18" i="1"/>
  <c r="M19" i="1"/>
  <c r="M15" i="1"/>
  <c r="M14" i="1" s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M48" i="1" l="1"/>
  <c r="M71" i="1" s="1"/>
  <c r="M20" i="1"/>
  <c r="M40" i="1"/>
  <c r="L70" i="1"/>
  <c r="L69" i="1"/>
  <c r="L68" i="1"/>
  <c r="L67" i="1"/>
  <c r="L65" i="1"/>
  <c r="L64" i="1"/>
  <c r="L63" i="1"/>
  <c r="L62" i="1"/>
  <c r="L61" i="1"/>
  <c r="L60" i="1"/>
  <c r="L59" i="1"/>
  <c r="L58" i="1"/>
  <c r="L57" i="1"/>
  <c r="L55" i="1"/>
  <c r="L54" i="1"/>
  <c r="L53" i="1"/>
  <c r="L52" i="1"/>
  <c r="L51" i="1"/>
  <c r="L50" i="1"/>
  <c r="L49" i="1"/>
  <c r="L47" i="1"/>
  <c r="L46" i="1"/>
  <c r="L45" i="1"/>
  <c r="L44" i="1"/>
  <c r="L43" i="1"/>
  <c r="L42" i="1"/>
  <c r="L41" i="1"/>
  <c r="L39" i="1"/>
  <c r="L38" i="1"/>
  <c r="L37" i="1"/>
  <c r="L36" i="1"/>
  <c r="L35" i="1"/>
  <c r="L34" i="1"/>
  <c r="L33" i="1"/>
  <c r="L32" i="1"/>
  <c r="L31" i="1"/>
  <c r="L22" i="1"/>
  <c r="L23" i="1"/>
  <c r="L24" i="1"/>
  <c r="L25" i="1"/>
  <c r="L26" i="1"/>
  <c r="L27" i="1"/>
  <c r="L28" i="1"/>
  <c r="L29" i="1"/>
  <c r="L21" i="1"/>
  <c r="L16" i="1"/>
  <c r="L17" i="1"/>
  <c r="L18" i="1"/>
  <c r="L19" i="1"/>
  <c r="L15" i="1"/>
  <c r="K15" i="1"/>
  <c r="J70" i="1"/>
  <c r="J69" i="1"/>
  <c r="J68" i="1"/>
  <c r="J67" i="1"/>
  <c r="F66" i="1"/>
  <c r="E66" i="1"/>
  <c r="D66" i="1"/>
  <c r="I65" i="1"/>
  <c r="I64" i="1"/>
  <c r="I63" i="1"/>
  <c r="I62" i="1"/>
  <c r="I61" i="1"/>
  <c r="I60" i="1"/>
  <c r="I59" i="1"/>
  <c r="I58" i="1"/>
  <c r="I57" i="1"/>
  <c r="F56" i="1"/>
  <c r="E56" i="1"/>
  <c r="D56" i="1"/>
  <c r="H55" i="1"/>
  <c r="K54" i="1"/>
  <c r="I53" i="1"/>
  <c r="K53" i="1"/>
  <c r="K52" i="1"/>
  <c r="J52" i="1"/>
  <c r="G52" i="1"/>
  <c r="I52" i="1"/>
  <c r="J51" i="1"/>
  <c r="I51" i="1"/>
  <c r="N51" i="1" s="1"/>
  <c r="K51" i="1"/>
  <c r="K50" i="1"/>
  <c r="J50" i="1"/>
  <c r="H50" i="1"/>
  <c r="G50" i="1"/>
  <c r="I50" i="1"/>
  <c r="K49" i="1"/>
  <c r="J49" i="1"/>
  <c r="H49" i="1"/>
  <c r="G49" i="1"/>
  <c r="I49" i="1"/>
  <c r="F48" i="1"/>
  <c r="E48" i="1"/>
  <c r="D48" i="1"/>
  <c r="K47" i="1"/>
  <c r="H47" i="1"/>
  <c r="K46" i="1"/>
  <c r="I46" i="1"/>
  <c r="G46" i="1"/>
  <c r="H46" i="1"/>
  <c r="J45" i="1"/>
  <c r="I45" i="1"/>
  <c r="K45" i="1"/>
  <c r="H44" i="1"/>
  <c r="J43" i="1"/>
  <c r="I43" i="1"/>
  <c r="K43" i="1"/>
  <c r="K42" i="1"/>
  <c r="J42" i="1"/>
  <c r="H42" i="1"/>
  <c r="G42" i="1"/>
  <c r="I42" i="1"/>
  <c r="K41" i="1"/>
  <c r="J41" i="1"/>
  <c r="H41" i="1"/>
  <c r="G41" i="1"/>
  <c r="N41" i="1" s="1"/>
  <c r="I41" i="1"/>
  <c r="F40" i="1"/>
  <c r="E40" i="1"/>
  <c r="D40" i="1"/>
  <c r="K39" i="1"/>
  <c r="G39" i="1"/>
  <c r="H39" i="1"/>
  <c r="J38" i="1"/>
  <c r="I38" i="1"/>
  <c r="K38" i="1"/>
  <c r="K37" i="1"/>
  <c r="J37" i="1"/>
  <c r="H37" i="1"/>
  <c r="G37" i="1"/>
  <c r="I37" i="1"/>
  <c r="K36" i="1"/>
  <c r="J36" i="1"/>
  <c r="H36" i="1"/>
  <c r="G36" i="1"/>
  <c r="I36" i="1"/>
  <c r="K35" i="1"/>
  <c r="J35" i="1"/>
  <c r="H35" i="1"/>
  <c r="G35" i="1"/>
  <c r="N35" i="1" s="1"/>
  <c r="I35" i="1"/>
  <c r="K34" i="1"/>
  <c r="J34" i="1"/>
  <c r="I34" i="1"/>
  <c r="H34" i="1"/>
  <c r="G34" i="1"/>
  <c r="H33" i="1"/>
  <c r="K32" i="1"/>
  <c r="G32" i="1"/>
  <c r="H32" i="1"/>
  <c r="H31" i="1"/>
  <c r="F30" i="1"/>
  <c r="E30" i="1"/>
  <c r="D30" i="1"/>
  <c r="I29" i="1"/>
  <c r="H29" i="1"/>
  <c r="I28" i="1"/>
  <c r="I27" i="1"/>
  <c r="H27" i="1"/>
  <c r="I26" i="1"/>
  <c r="I25" i="1"/>
  <c r="H25" i="1"/>
  <c r="I24" i="1"/>
  <c r="I23" i="1"/>
  <c r="H23" i="1"/>
  <c r="I22" i="1"/>
  <c r="K21" i="1"/>
  <c r="F20" i="1"/>
  <c r="E20" i="1"/>
  <c r="D20" i="1"/>
  <c r="K19" i="1"/>
  <c r="J19" i="1"/>
  <c r="H19" i="1"/>
  <c r="G19" i="1"/>
  <c r="I19" i="1"/>
  <c r="K18" i="1"/>
  <c r="J18" i="1"/>
  <c r="H18" i="1"/>
  <c r="G18" i="1"/>
  <c r="I18" i="1"/>
  <c r="K17" i="1"/>
  <c r="J17" i="1"/>
  <c r="H17" i="1"/>
  <c r="G17" i="1"/>
  <c r="I17" i="1"/>
  <c r="K16" i="1"/>
  <c r="J16" i="1"/>
  <c r="H16" i="1"/>
  <c r="G16" i="1"/>
  <c r="I16" i="1"/>
  <c r="J15" i="1"/>
  <c r="H15" i="1"/>
  <c r="G15" i="1"/>
  <c r="I15" i="1"/>
  <c r="F14" i="1"/>
  <c r="E14" i="1"/>
  <c r="D14" i="1"/>
  <c r="N18" i="1" l="1"/>
  <c r="N36" i="1"/>
  <c r="N42" i="1"/>
  <c r="N19" i="1"/>
  <c r="N34" i="1"/>
  <c r="N37" i="1"/>
  <c r="N43" i="1"/>
  <c r="N45" i="1"/>
  <c r="N49" i="1"/>
  <c r="G14" i="1"/>
  <c r="N17" i="1"/>
  <c r="N15" i="1"/>
  <c r="N14" i="1" s="1"/>
  <c r="N16" i="1"/>
  <c r="N38" i="1"/>
  <c r="N50" i="1"/>
  <c r="J14" i="1"/>
  <c r="H40" i="1"/>
  <c r="C43" i="1"/>
  <c r="C38" i="1"/>
  <c r="L40" i="1"/>
  <c r="L56" i="1"/>
  <c r="L30" i="1"/>
  <c r="K14" i="1"/>
  <c r="L48" i="1"/>
  <c r="C37" i="1"/>
  <c r="L20" i="1"/>
  <c r="L14" i="1"/>
  <c r="L66" i="1"/>
  <c r="C16" i="1"/>
  <c r="H30" i="1"/>
  <c r="C35" i="1"/>
  <c r="C36" i="1"/>
  <c r="H14" i="1"/>
  <c r="C34" i="1"/>
  <c r="J66" i="1"/>
  <c r="C17" i="1"/>
  <c r="I14" i="1"/>
  <c r="C18" i="1"/>
  <c r="C19" i="1"/>
  <c r="I21" i="1"/>
  <c r="I20" i="1" s="1"/>
  <c r="J33" i="1"/>
  <c r="G21" i="1"/>
  <c r="G31" i="1"/>
  <c r="J32" i="1"/>
  <c r="G33" i="1"/>
  <c r="J39" i="1"/>
  <c r="C42" i="1"/>
  <c r="G44" i="1"/>
  <c r="I47" i="1"/>
  <c r="C51" i="1"/>
  <c r="H21" i="1"/>
  <c r="K22" i="1"/>
  <c r="G22" i="1"/>
  <c r="J22" i="1"/>
  <c r="K24" i="1"/>
  <c r="G24" i="1"/>
  <c r="J24" i="1"/>
  <c r="K26" i="1"/>
  <c r="G26" i="1"/>
  <c r="J26" i="1"/>
  <c r="K28" i="1"/>
  <c r="G28" i="1"/>
  <c r="J28" i="1"/>
  <c r="I31" i="1"/>
  <c r="I33" i="1"/>
  <c r="C41" i="1"/>
  <c r="I44" i="1"/>
  <c r="J47" i="1"/>
  <c r="C50" i="1"/>
  <c r="D71" i="1"/>
  <c r="E71" i="1"/>
  <c r="J31" i="1"/>
  <c r="J44" i="1"/>
  <c r="C49" i="1"/>
  <c r="J21" i="1"/>
  <c r="H22" i="1"/>
  <c r="K23" i="1"/>
  <c r="G23" i="1"/>
  <c r="J23" i="1"/>
  <c r="H24" i="1"/>
  <c r="K25" i="1"/>
  <c r="G25" i="1"/>
  <c r="J25" i="1"/>
  <c r="H26" i="1"/>
  <c r="K27" i="1"/>
  <c r="G27" i="1"/>
  <c r="J27" i="1"/>
  <c r="H28" i="1"/>
  <c r="K29" i="1"/>
  <c r="G29" i="1"/>
  <c r="J29" i="1"/>
  <c r="K31" i="1"/>
  <c r="I32" i="1"/>
  <c r="N32" i="1" s="1"/>
  <c r="K33" i="1"/>
  <c r="I39" i="1"/>
  <c r="N39" i="1" s="1"/>
  <c r="K44" i="1"/>
  <c r="K40" i="1" s="1"/>
  <c r="J46" i="1"/>
  <c r="N46" i="1" s="1"/>
  <c r="G47" i="1"/>
  <c r="N47" i="1" s="1"/>
  <c r="I56" i="1"/>
  <c r="F71" i="1"/>
  <c r="I55" i="1"/>
  <c r="J57" i="1"/>
  <c r="J58" i="1"/>
  <c r="J59" i="1"/>
  <c r="J60" i="1"/>
  <c r="J61" i="1"/>
  <c r="J62" i="1"/>
  <c r="J63" i="1"/>
  <c r="J64" i="1"/>
  <c r="J65" i="1"/>
  <c r="G67" i="1"/>
  <c r="K67" i="1"/>
  <c r="G68" i="1"/>
  <c r="K68" i="1"/>
  <c r="G69" i="1"/>
  <c r="K69" i="1"/>
  <c r="G70" i="1"/>
  <c r="K70" i="1"/>
  <c r="H52" i="1"/>
  <c r="N52" i="1" s="1"/>
  <c r="J53" i="1"/>
  <c r="N53" i="1" s="1"/>
  <c r="I54" i="1"/>
  <c r="J55" i="1"/>
  <c r="G57" i="1"/>
  <c r="K57" i="1"/>
  <c r="G58" i="1"/>
  <c r="K58" i="1"/>
  <c r="G59" i="1"/>
  <c r="K59" i="1"/>
  <c r="G60" i="1"/>
  <c r="K60" i="1"/>
  <c r="G61" i="1"/>
  <c r="K61" i="1"/>
  <c r="G62" i="1"/>
  <c r="K62" i="1"/>
  <c r="G63" i="1"/>
  <c r="K63" i="1"/>
  <c r="G64" i="1"/>
  <c r="K64" i="1"/>
  <c r="G65" i="1"/>
  <c r="K65" i="1"/>
  <c r="H67" i="1"/>
  <c r="H68" i="1"/>
  <c r="H69" i="1"/>
  <c r="H70" i="1"/>
  <c r="J54" i="1"/>
  <c r="G55" i="1"/>
  <c r="N55" i="1" s="1"/>
  <c r="K55" i="1"/>
  <c r="K48" i="1" s="1"/>
  <c r="H57" i="1"/>
  <c r="H58" i="1"/>
  <c r="H59" i="1"/>
  <c r="H60" i="1"/>
  <c r="H61" i="1"/>
  <c r="H62" i="1"/>
  <c r="H63" i="1"/>
  <c r="H64" i="1"/>
  <c r="H65" i="1"/>
  <c r="I67" i="1"/>
  <c r="I68" i="1"/>
  <c r="I69" i="1"/>
  <c r="I70" i="1"/>
  <c r="N64" i="1" l="1"/>
  <c r="N62" i="1"/>
  <c r="N60" i="1"/>
  <c r="N58" i="1"/>
  <c r="N54" i="1"/>
  <c r="N70" i="1"/>
  <c r="N68" i="1"/>
  <c r="N22" i="1"/>
  <c r="N33" i="1"/>
  <c r="N24" i="1"/>
  <c r="N44" i="1"/>
  <c r="N40" i="1" s="1"/>
  <c r="N65" i="1"/>
  <c r="N63" i="1"/>
  <c r="N61" i="1"/>
  <c r="N59" i="1"/>
  <c r="N57" i="1"/>
  <c r="N69" i="1"/>
  <c r="N67" i="1"/>
  <c r="N26" i="1"/>
  <c r="N31" i="1"/>
  <c r="N29" i="1"/>
  <c r="N27" i="1"/>
  <c r="N25" i="1"/>
  <c r="N23" i="1"/>
  <c r="N28" i="1"/>
  <c r="N21" i="1"/>
  <c r="C39" i="1"/>
  <c r="I40" i="1"/>
  <c r="L71" i="1"/>
  <c r="K20" i="1"/>
  <c r="I48" i="1"/>
  <c r="C32" i="1"/>
  <c r="I30" i="1"/>
  <c r="J48" i="1"/>
  <c r="K30" i="1"/>
  <c r="C46" i="1"/>
  <c r="K66" i="1"/>
  <c r="C24" i="1"/>
  <c r="C53" i="1"/>
  <c r="C31" i="1"/>
  <c r="G30" i="1"/>
  <c r="K56" i="1"/>
  <c r="C65" i="1"/>
  <c r="C63" i="1"/>
  <c r="C61" i="1"/>
  <c r="C59" i="1"/>
  <c r="G56" i="1"/>
  <c r="C57" i="1"/>
  <c r="C52" i="1"/>
  <c r="H48" i="1"/>
  <c r="C69" i="1"/>
  <c r="C67" i="1"/>
  <c r="G66" i="1"/>
  <c r="J20" i="1"/>
  <c r="J30" i="1"/>
  <c r="C26" i="1"/>
  <c r="H20" i="1"/>
  <c r="C44" i="1"/>
  <c r="C21" i="1"/>
  <c r="G20" i="1"/>
  <c r="C55" i="1"/>
  <c r="J56" i="1"/>
  <c r="C47" i="1"/>
  <c r="C29" i="1"/>
  <c r="C27" i="1"/>
  <c r="C25" i="1"/>
  <c r="C23" i="1"/>
  <c r="C28" i="1"/>
  <c r="C33" i="1"/>
  <c r="G40" i="1"/>
  <c r="H56" i="1"/>
  <c r="I66" i="1"/>
  <c r="I71" i="1" s="1"/>
  <c r="H66" i="1"/>
  <c r="C64" i="1"/>
  <c r="C62" i="1"/>
  <c r="C60" i="1"/>
  <c r="C58" i="1"/>
  <c r="C54" i="1"/>
  <c r="C70" i="1"/>
  <c r="C68" i="1"/>
  <c r="J40" i="1"/>
  <c r="C22" i="1"/>
  <c r="G48" i="1"/>
  <c r="C48" i="1" l="1"/>
  <c r="N30" i="1"/>
  <c r="N56" i="1"/>
  <c r="C40" i="1"/>
  <c r="N48" i="1"/>
  <c r="C20" i="1"/>
  <c r="C66" i="1"/>
  <c r="C56" i="1"/>
  <c r="H71" i="1"/>
  <c r="G71" i="1"/>
  <c r="C30" i="1"/>
  <c r="J71" i="1"/>
  <c r="N20" i="1"/>
  <c r="N66" i="1"/>
  <c r="K71" i="1"/>
  <c r="C71" i="1" l="1"/>
  <c r="N71" i="1"/>
</calcChain>
</file>

<file path=xl/sharedStrings.xml><?xml version="1.0" encoding="utf-8"?>
<sst xmlns="http://schemas.openxmlformats.org/spreadsheetml/2006/main" count="89" uniqueCount="88">
  <si>
    <t>Centro de Atención Integral para la Discapacidad</t>
  </si>
  <si>
    <t>Año 2022</t>
  </si>
  <si>
    <t>Ejecución de Gastos y Aplicaciones Financieras</t>
  </si>
  <si>
    <t>En RD$</t>
  </si>
  <si>
    <t>Telefax y Correo</t>
  </si>
  <si>
    <t xml:space="preserve">Total </t>
  </si>
  <si>
    <t>Presupuesto Aprobado</t>
  </si>
  <si>
    <t>Presupuesto Modificado</t>
  </si>
  <si>
    <t xml:space="preserve">Enero </t>
  </si>
  <si>
    <t xml:space="preserve">Febrero </t>
  </si>
  <si>
    <t>Marzo</t>
  </si>
  <si>
    <t>Abril</t>
  </si>
  <si>
    <t>Mayo</t>
  </si>
  <si>
    <t>Junio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</si>
  <si>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</si>
  <si>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</si>
  <si>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</si>
  <si>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</si>
  <si>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</si>
  <si>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</si>
  <si>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</si>
  <si>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</si>
  <si>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</si>
  <si>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</si>
  <si>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</si>
  <si>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</si>
  <si>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</si>
  <si>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</si>
  <si>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</si>
  <si>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</si>
  <si>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</si>
  <si>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</si>
  <si>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</si>
  <si>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</si>
  <si>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</si>
  <si>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 xml:space="preserve">2.3.4 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</si>
  <si>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</si>
  <si>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</si>
  <si>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</si>
  <si>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</si>
  <si>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</si>
  <si>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</si>
  <si>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</si>
  <si>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</si>
  <si>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</si>
  <si>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</si>
  <si>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</si>
  <si>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</si>
  <si>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</si>
  <si>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</si>
  <si>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</si>
  <si>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</si>
  <si>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</si>
  <si>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</si>
  <si>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</si>
  <si>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</si>
  <si>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</si>
  <si>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</si>
  <si>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</si>
  <si>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</si>
  <si>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</si>
  <si>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</si>
  <si>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</si>
  <si>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</si>
  <si>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</si>
  <si>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</si>
  <si>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</si>
  <si>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</si>
  <si>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</si>
  <si>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</si>
  <si>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</si>
  <si>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</si>
  <si>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</si>
  <si>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Total Gastos</t>
  </si>
  <si>
    <t>Fuente: SIGEF</t>
  </si>
  <si>
    <t>Total devengado:</t>
  </si>
  <si>
    <t>Son los recursos financieros que surgen con la oblicación de pago por la recepción de conformidad</t>
  </si>
  <si>
    <t xml:space="preserve"> de obras, bienes y servicios oportunamente contratados o, en los casos de gastos sin contraprestación, </t>
  </si>
  <si>
    <t xml:space="preserve">por haberse cumplido los requisitos administrativos dispuestos por el reglamento de la presente </t>
  </si>
  <si>
    <t>ley 423-06.</t>
  </si>
  <si>
    <t xml:space="preserve">                                                  </t>
  </si>
  <si>
    <t>Marleny Aristy Almonte</t>
  </si>
  <si>
    <t>Dr. Henry Rosa Polanco</t>
  </si>
  <si>
    <t xml:space="preserve">Encargada Departamento Administrativo y Financiero                           </t>
  </si>
  <si>
    <t>Director Nacional</t>
  </si>
  <si>
    <t>Julio</t>
  </si>
  <si>
    <t>Fecha de Registro: hasta el 31 de Agosto  2022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</si>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</sst>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/>
    <xf numFmtId="4" fontId="2" fillId="0" borderId="0" xfId="0" applyNumberFormat="1" applyFont="1"/>
    <xf numFmtId="43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3" fontId="5" fillId="0" borderId="1" xfId="1" applyFont="1" applyBorder="1" applyAlignment="1">
      <alignment horizontal="left" vertical="center" wrapText="1"/>
    </xf>
    <xf numFmtId="43" fontId="2" fillId="0" borderId="0" xfId="1" applyFont="1"/>
    <xf numFmtId="0" fontId="5" fillId="0" borderId="0" xfId="0" applyFont="1" applyAlignment="1">
      <alignment horizontal="left" vertical="center" wrapText="1"/>
    </xf>
    <xf numFmtId="4" fontId="5" fillId="0" borderId="0" xfId="1" applyNumberFormat="1" applyFont="1" applyAlignment="1">
      <alignment vertical="center" wrapText="1"/>
    </xf>
    <xf numFmtId="0" fontId="5" fillId="0" borderId="0" xfId="0" applyFont="1"/>
    <xf numFmtId="2" fontId="2" fillId="0" borderId="0" xfId="2" applyNumberFormat="1" applyFont="1"/>
    <xf numFmtId="0" fontId="2" fillId="0" borderId="0" xfId="0" applyFont="1" applyAlignment="1">
      <alignment horizontal="left" vertical="center" wrapText="1" indent="2"/>
    </xf>
    <xf numFmtId="4" fontId="2" fillId="0" borderId="0" xfId="1" applyNumberFormat="1" applyFont="1"/>
    <xf numFmtId="4" fontId="5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2" fillId="0" borderId="0" xfId="0" applyNumberFormat="1" applyFont="1"/>
    <xf numFmtId="0" fontId="4" fillId="4" borderId="2" xfId="0" applyFont="1" applyFill="1" applyBorder="1" applyAlignment="1">
      <alignment horizontal="left" vertical="center" wrapText="1"/>
    </xf>
    <xf numFmtId="4" fontId="5" fillId="4" borderId="2" xfId="0" applyNumberFormat="1" applyFont="1" applyFill="1" applyBorder="1" applyAlignment="1">
      <alignment horizontal="right" vertical="center" wrapText="1"/>
    </xf>
    <xf numFmtId="164" fontId="2" fillId="0" borderId="0" xfId="0" applyNumberFormat="1" applyFont="1"/>
    <xf numFmtId="0" fontId="5" fillId="0" borderId="0" xfId="0" applyFont="1" applyAlignment="1">
      <alignment horizontal="center" vertical="center"/>
    </xf>
    <xf numFmtId="4" fontId="5" fillId="0" borderId="0" xfId="0" applyNumberFormat="1" applyFont="1"/>
    <xf numFmtId="0" fontId="2" fillId="0" borderId="0" xfId="0" applyFont="1" applyAlignment="1"/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top"/>
    </xf>
    <xf numFmtId="4" fontId="0" fillId="0" borderId="0" xfId="0" applyNumberForma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409016</xdr:colOff>
      <xdr:row>4</xdr:row>
      <xdr:rowOff>33619</xdr:rowOff>
    </xdr:from>
    <xdr:to>
      <xdr:col>1</xdr:col>
      <xdr:colOff>2510118</xdr:colOff>
      <xdr:row>8</xdr:row>
      <xdr:rowOff>170173</xdr:rowOff>
    </xdr:to>
    <xdr:pic>
      <xdr:nvPicPr>
        <xdr:cNvPr id="2" name="3 Imagen" descr="C:\Users\jose.perez.MSP\Desktop\NUEVA LINEA GRAFICA SALUD PUBLICA\CABECILLAS MINISTERIO DE SALUD NUEVO LOGO\30 HOJA TIMBRADA Dpto Ejecución Presupuestaria DF\TIMBRADO Departamento de Ejecución Presupuestaria-0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95" r="35832" b="31429"/>
        <a:stretch>
          <a:fillRect/>
        </a:stretch>
      </xdr:blipFill>
      <xdr:spPr bwMode="auto">
        <a:xfrm>
          <a:off x="409016" y="986119"/>
          <a:ext cx="2101102" cy="1050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313763</xdr:colOff>
      <xdr:row>5</xdr:row>
      <xdr:rowOff>67235</xdr:rowOff>
    </xdr:from>
    <xdr:to>
      <xdr:col>11</xdr:col>
      <xdr:colOff>1086970</xdr:colOff>
      <xdr:row>8</xdr:row>
      <xdr:rowOff>148838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10638" y="1257860"/>
          <a:ext cx="2097182" cy="757878"/>
        </a:xfrm>
        <a:prstGeom prst="rect">
          <a:avLst/>
        </a:prstGeom>
      </xdr:spPr>
    </xdr:pic>
    <xdr:clientData/>
  </xdr:twoCellAnchor>
  <xdr:oneCellAnchor>
    <xdr:from>
      <xdr:col>11</xdr:col>
      <xdr:colOff>313763</xdr:colOff>
      <xdr:row>5</xdr:row>
      <xdr:rowOff>67235</xdr:rowOff>
    </xdr:from>
    <xdr:ext cx="2095501" cy="753956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02234" y="1243853"/>
          <a:ext cx="2095501" cy="75395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F/Presupuesto/Presupuesto%20Vs%20Ejecucion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F/Presupuesto/Presupuesto%20Vs%20Ejecucion%20202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Presupuesto CAID 2022 mod"/>
      <sheetName val="Presupuesto CAID 2022 mod maa"/>
      <sheetName val="Presupuesto CAID 2022"/>
      <sheetName val="Hoja2"/>
      <sheetName val="Plantilla Ejecución OAI"/>
      <sheetName val="Ejecutado Devengado 2022"/>
      <sheetName val="Planilla de presupuest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E9">
            <v>384729655.91000003</v>
          </cell>
        </row>
        <row r="10">
          <cell r="C10" t="str">
            <v>CUENTA</v>
          </cell>
          <cell r="D10" t="str">
            <v>DESCRIPCION</v>
          </cell>
          <cell r="E10" t="str">
            <v>TOTAL GENERAL</v>
          </cell>
          <cell r="F10" t="str">
            <v>ENERO</v>
          </cell>
          <cell r="G10" t="str">
            <v>FEBRERO</v>
          </cell>
          <cell r="H10" t="str">
            <v>MARZO</v>
          </cell>
          <cell r="I10" t="str">
            <v>ABRIL</v>
          </cell>
          <cell r="J10" t="str">
            <v>MAYO</v>
          </cell>
          <cell r="K10" t="str">
            <v>JUNIO</v>
          </cell>
        </row>
        <row r="11">
          <cell r="C11">
            <v>2.1</v>
          </cell>
          <cell r="D11" t="str">
            <v>REMUNERACIONES Y CONTRIBUCIONES</v>
          </cell>
          <cell r="E11">
            <v>318190991</v>
          </cell>
          <cell r="F11">
            <v>0</v>
          </cell>
          <cell r="G11">
            <v>37318968.469999999</v>
          </cell>
          <cell r="H11">
            <v>19293439.140000001</v>
          </cell>
          <cell r="I11">
            <v>21581008.240000002</v>
          </cell>
          <cell r="J11">
            <v>20422105.310000002</v>
          </cell>
          <cell r="K11">
            <v>20745020.330000002</v>
          </cell>
        </row>
        <row r="12">
          <cell r="C12" t="str">
            <v>2.1.1</v>
          </cell>
          <cell r="D12" t="str">
            <v>REMUNERACIONES</v>
          </cell>
          <cell r="E12">
            <v>247173780.11944398</v>
          </cell>
          <cell r="F12">
            <v>0</v>
          </cell>
          <cell r="G12">
            <v>31419442.91</v>
          </cell>
          <cell r="H12">
            <v>16271830.130000001</v>
          </cell>
          <cell r="I12">
            <v>18480226.41</v>
          </cell>
          <cell r="J12">
            <v>17249517.880000003</v>
          </cell>
          <cell r="K12">
            <v>17536884.550000001</v>
          </cell>
        </row>
        <row r="13">
          <cell r="C13" t="str">
            <v>2.1.1.1</v>
          </cell>
          <cell r="D13" t="str">
            <v>Remuneraciones al personal fijo</v>
          </cell>
          <cell r="E13">
            <v>191089179</v>
          </cell>
          <cell r="F13">
            <v>0</v>
          </cell>
          <cell r="G13">
            <v>30361326.91</v>
          </cell>
          <cell r="H13">
            <v>15201113.380000001</v>
          </cell>
          <cell r="I13">
            <v>15419174.550000001</v>
          </cell>
          <cell r="J13">
            <v>15714417.880000001</v>
          </cell>
          <cell r="K13">
            <v>15856784.550000001</v>
          </cell>
        </row>
        <row r="14">
          <cell r="C14" t="str">
            <v>2.1.1.1.01</v>
          </cell>
          <cell r="D14" t="str">
            <v>Sueldos Fijos</v>
          </cell>
          <cell r="E14">
            <v>191089179</v>
          </cell>
          <cell r="F14"/>
          <cell r="G14">
            <v>30361326.91</v>
          </cell>
          <cell r="H14">
            <v>15201113.380000001</v>
          </cell>
          <cell r="I14">
            <v>15419174.550000001</v>
          </cell>
          <cell r="J14">
            <v>15714417.880000001</v>
          </cell>
          <cell r="K14">
            <v>15856784.550000001</v>
          </cell>
        </row>
        <row r="15">
          <cell r="C15" t="str">
            <v>2.1.1.2</v>
          </cell>
          <cell r="D15" t="str">
            <v>Remuneraciones al personal con carácter transitorio</v>
          </cell>
          <cell r="E15">
            <v>5000696.04</v>
          </cell>
          <cell r="F15">
            <v>0</v>
          </cell>
          <cell r="G15">
            <v>1058116</v>
          </cell>
          <cell r="H15">
            <v>1029600</v>
          </cell>
          <cell r="I15">
            <v>1352600</v>
          </cell>
          <cell r="J15">
            <v>1535100</v>
          </cell>
          <cell r="K15">
            <v>1680100</v>
          </cell>
        </row>
        <row r="16">
          <cell r="C16" t="str">
            <v>2.1.1.2.01</v>
          </cell>
          <cell r="D16" t="str">
            <v>Personal Igualado</v>
          </cell>
          <cell r="E16">
            <v>0</v>
          </cell>
          <cell r="F16"/>
          <cell r="G16"/>
          <cell r="H16"/>
          <cell r="I16"/>
          <cell r="J16"/>
          <cell r="K16"/>
        </row>
        <row r="17">
          <cell r="C17" t="str">
            <v>2.1.1.2.03</v>
          </cell>
          <cell r="D17" t="str">
            <v>Suplencias</v>
          </cell>
          <cell r="E17">
            <v>0</v>
          </cell>
          <cell r="F17"/>
          <cell r="G17"/>
          <cell r="H17"/>
          <cell r="I17"/>
          <cell r="J17"/>
          <cell r="K17"/>
        </row>
        <row r="18">
          <cell r="C18" t="str">
            <v>2.1.1.2.04</v>
          </cell>
          <cell r="D18" t="str">
            <v>Servicios Especiales</v>
          </cell>
          <cell r="E18">
            <v>0</v>
          </cell>
          <cell r="F18"/>
          <cell r="G18"/>
          <cell r="H18"/>
          <cell r="I18"/>
          <cell r="J18"/>
          <cell r="K18"/>
        </row>
        <row r="19">
          <cell r="C19" t="str">
            <v>2.1.1.2.05</v>
          </cell>
          <cell r="D19" t="str">
            <v>Sueldos al Personal Periodo Probatorio</v>
          </cell>
          <cell r="E19">
            <v>0</v>
          </cell>
          <cell r="F19"/>
          <cell r="G19"/>
          <cell r="H19"/>
          <cell r="I19"/>
          <cell r="J19"/>
          <cell r="K19"/>
        </row>
        <row r="20">
          <cell r="C20" t="str">
            <v>2.1.1.2.08</v>
          </cell>
          <cell r="D20" t="str">
            <v>Sueldos al Personal Contratado e Igualado - 2019</v>
          </cell>
          <cell r="E20">
            <v>5000696.04</v>
          </cell>
          <cell r="F20"/>
          <cell r="G20">
            <v>1058116</v>
          </cell>
          <cell r="H20">
            <v>909600</v>
          </cell>
          <cell r="I20">
            <v>1122600</v>
          </cell>
          <cell r="J20">
            <v>1305100</v>
          </cell>
          <cell r="K20">
            <v>1450100</v>
          </cell>
        </row>
        <row r="21">
          <cell r="C21" t="str">
            <v>2.1.1.2.09</v>
          </cell>
          <cell r="D21" t="str">
            <v>Personal de Carácter eventual</v>
          </cell>
          <cell r="E21">
            <v>0</v>
          </cell>
          <cell r="F21"/>
          <cell r="G21"/>
          <cell r="H21">
            <v>120000</v>
          </cell>
          <cell r="I21">
            <v>230000</v>
          </cell>
          <cell r="J21">
            <v>230000</v>
          </cell>
          <cell r="K21">
            <v>230000</v>
          </cell>
        </row>
        <row r="22">
          <cell r="C22" t="str">
            <v>2.1.1.2.11</v>
          </cell>
          <cell r="D22" t="str">
            <v>Sueldo temporal a personal fijo en cargos de carrera</v>
          </cell>
          <cell r="E22">
            <v>0</v>
          </cell>
          <cell r="F22"/>
          <cell r="G22"/>
          <cell r="H22"/>
          <cell r="I22"/>
          <cell r="J22"/>
          <cell r="K22"/>
        </row>
        <row r="23">
          <cell r="C23" t="str">
            <v>2.1.1.3</v>
          </cell>
          <cell r="D23" t="str">
            <v xml:space="preserve">Sueldos a personal fijo en tramites de pensiones 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 t="str">
            <v>2.1.1.3.01</v>
          </cell>
          <cell r="D24" t="str">
            <v xml:space="preserve">Sueldos a personal fijo en tramites de pensiones 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 t="str">
            <v>2.1.1.4</v>
          </cell>
          <cell r="D25" t="str">
            <v>Sueldo anual No.13</v>
          </cell>
          <cell r="E25">
            <v>51083905.079443999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 t="str">
            <v>2.1.1.4.01</v>
          </cell>
          <cell r="D26" t="str">
            <v>Salario No. 13</v>
          </cell>
          <cell r="E26">
            <v>51083905.079443999</v>
          </cell>
          <cell r="F26"/>
          <cell r="G26"/>
          <cell r="H26"/>
          <cell r="I26"/>
          <cell r="J26"/>
          <cell r="K26"/>
        </row>
        <row r="27">
          <cell r="C27" t="str">
            <v>2.1.1.5</v>
          </cell>
          <cell r="D27" t="str">
            <v>Prestaciones económicas</v>
          </cell>
          <cell r="E27">
            <v>0</v>
          </cell>
          <cell r="F27">
            <v>0</v>
          </cell>
          <cell r="G27">
            <v>0</v>
          </cell>
          <cell r="H27">
            <v>41116.75</v>
          </cell>
          <cell r="I27">
            <v>1708451.86</v>
          </cell>
          <cell r="J27">
            <v>0</v>
          </cell>
          <cell r="K27">
            <v>0</v>
          </cell>
        </row>
        <row r="28">
          <cell r="C28" t="str">
            <v>2.1.1.5.03</v>
          </cell>
          <cell r="D28" t="str">
            <v>Prestacion Laboral por Desvinculación</v>
          </cell>
          <cell r="E28">
            <v>0</v>
          </cell>
          <cell r="F28"/>
          <cell r="G28"/>
          <cell r="H28"/>
          <cell r="I28">
            <v>1084473.33</v>
          </cell>
          <cell r="J28"/>
          <cell r="K28"/>
        </row>
        <row r="29">
          <cell r="C29" t="str">
            <v>2.1.1.5.04</v>
          </cell>
          <cell r="D29" t="str">
            <v>Proporción de vacaciones no disfrutadas</v>
          </cell>
          <cell r="E29">
            <v>0</v>
          </cell>
          <cell r="F29"/>
          <cell r="G29"/>
          <cell r="H29">
            <v>41116.75</v>
          </cell>
          <cell r="I29">
            <v>623978.53</v>
          </cell>
          <cell r="J29"/>
          <cell r="K29"/>
        </row>
        <row r="30">
          <cell r="C30" t="str">
            <v>2.1.2</v>
          </cell>
          <cell r="D30" t="str">
            <v>SOBRESUELDOS</v>
          </cell>
          <cell r="E30">
            <v>39755490.760000005</v>
          </cell>
          <cell r="F30">
            <v>0</v>
          </cell>
          <cell r="G30">
            <v>1134566.67</v>
          </cell>
          <cell r="H30">
            <v>559066.67000000004</v>
          </cell>
          <cell r="I30">
            <v>558500</v>
          </cell>
          <cell r="J30">
            <v>558500</v>
          </cell>
          <cell r="K30">
            <v>550000</v>
          </cell>
        </row>
        <row r="31">
          <cell r="C31" t="str">
            <v>2.1.2.2</v>
          </cell>
          <cell r="D31" t="str">
            <v xml:space="preserve">Compensación </v>
          </cell>
          <cell r="E31">
            <v>39755490.760000005</v>
          </cell>
          <cell r="F31">
            <v>0</v>
          </cell>
          <cell r="G31">
            <v>1134566.67</v>
          </cell>
          <cell r="H31">
            <v>559066.67000000004</v>
          </cell>
          <cell r="I31">
            <v>558500</v>
          </cell>
          <cell r="J31">
            <v>558500</v>
          </cell>
          <cell r="K31">
            <v>550000</v>
          </cell>
        </row>
        <row r="32">
          <cell r="C32" t="str">
            <v>2.1.2.2.01</v>
          </cell>
          <cell r="D32" t="str">
            <v>Compensación por gastos de alimentación</v>
          </cell>
          <cell r="E32">
            <v>0</v>
          </cell>
          <cell r="F32"/>
          <cell r="G32"/>
          <cell r="H32"/>
          <cell r="I32"/>
          <cell r="J32"/>
          <cell r="K32"/>
        </row>
        <row r="33">
          <cell r="C33" t="str">
            <v>2.1.2.2.03</v>
          </cell>
          <cell r="D33" t="str">
            <v>Pago de horas extraordinarias</v>
          </cell>
          <cell r="E33">
            <v>0</v>
          </cell>
          <cell r="F33"/>
          <cell r="G33"/>
          <cell r="H33"/>
          <cell r="I33"/>
          <cell r="J33"/>
          <cell r="K33"/>
        </row>
        <row r="34">
          <cell r="C34" t="str">
            <v>2.1.2.2.05</v>
          </cell>
          <cell r="D34" t="str">
            <v>Compensacion Servicios de Seguridad</v>
          </cell>
          <cell r="E34">
            <v>7686000</v>
          </cell>
          <cell r="F34"/>
          <cell r="G34">
            <v>1134566.67</v>
          </cell>
          <cell r="H34">
            <v>559066.67000000004</v>
          </cell>
          <cell r="I34">
            <v>558500</v>
          </cell>
          <cell r="J34">
            <v>558500</v>
          </cell>
          <cell r="K34">
            <v>550000</v>
          </cell>
        </row>
        <row r="35">
          <cell r="C35" t="str">
            <v>2.1.2.2.06</v>
          </cell>
          <cell r="D35" t="str">
            <v>Incentivo por Rendimiento Individual</v>
          </cell>
          <cell r="E35">
            <v>16034745.380000001</v>
          </cell>
          <cell r="F35"/>
          <cell r="G35"/>
          <cell r="H35"/>
          <cell r="I35"/>
          <cell r="J35"/>
          <cell r="K35"/>
        </row>
        <row r="36">
          <cell r="C36" t="str">
            <v>2.1.2.2.09</v>
          </cell>
          <cell r="D36" t="str">
            <v>Bono por Desempeño a servidores de carrera</v>
          </cell>
          <cell r="E36">
            <v>0</v>
          </cell>
          <cell r="F36"/>
          <cell r="G36"/>
          <cell r="H36"/>
          <cell r="I36"/>
          <cell r="J36"/>
          <cell r="K36"/>
        </row>
        <row r="37">
          <cell r="C37" t="str">
            <v>2.1.2.2.10</v>
          </cell>
          <cell r="D37" t="str">
            <v>Compensacion por cumplimiento de indicadores del MAP</v>
          </cell>
          <cell r="E37">
            <v>16034745.380000001</v>
          </cell>
          <cell r="F37"/>
          <cell r="G37"/>
          <cell r="H37"/>
          <cell r="I37"/>
          <cell r="J37"/>
          <cell r="K37"/>
        </row>
        <row r="38">
          <cell r="C38" t="str">
            <v>2.1.3</v>
          </cell>
          <cell r="D38" t="str">
            <v>DIETAS Y GASTOS DE REPRESENTACION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C39" t="str">
            <v>2.1.3.2</v>
          </cell>
          <cell r="D39" t="str">
            <v xml:space="preserve">Gastos de representacion   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C40" t="str">
            <v>2.1.3.2.01</v>
          </cell>
          <cell r="D40" t="str">
            <v>Gastos de representacion en el pais</v>
          </cell>
          <cell r="E40">
            <v>0</v>
          </cell>
          <cell r="F40"/>
          <cell r="G40"/>
          <cell r="H40"/>
          <cell r="I40"/>
          <cell r="J40"/>
          <cell r="K40"/>
        </row>
        <row r="41">
          <cell r="C41" t="str">
            <v>2.1.4</v>
          </cell>
          <cell r="D41" t="str">
            <v>GRATIFICACIONES Y BONIFICACIONES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C42" t="str">
            <v>2.1.4.2.02</v>
          </cell>
          <cell r="D42" t="str">
            <v>Gratificaciones por Pasantías</v>
          </cell>
          <cell r="E42">
            <v>0</v>
          </cell>
          <cell r="F42"/>
          <cell r="G42"/>
          <cell r="H42"/>
          <cell r="I42"/>
          <cell r="J42"/>
          <cell r="K42"/>
        </row>
        <row r="43">
          <cell r="C43" t="str">
            <v>2.1.5</v>
          </cell>
          <cell r="D43" t="str">
            <v>CONTRIBUCIONES A LA SEGURIDAD SOCIAL</v>
          </cell>
          <cell r="E43">
            <v>31261720.120556004</v>
          </cell>
          <cell r="F43">
            <v>0</v>
          </cell>
          <cell r="G43">
            <v>4764958.8900000006</v>
          </cell>
          <cell r="H43">
            <v>2462542.34</v>
          </cell>
          <cell r="I43">
            <v>2542281.83</v>
          </cell>
          <cell r="J43">
            <v>2614087.4300000002</v>
          </cell>
          <cell r="K43">
            <v>2658135.7799999998</v>
          </cell>
        </row>
        <row r="44">
          <cell r="C44" t="str">
            <v>2.1.5.1</v>
          </cell>
          <cell r="D44" t="str">
            <v xml:space="preserve">Contribuciones al Seguro de Salud </v>
          </cell>
          <cell r="E44">
            <v>14447709.349236</v>
          </cell>
          <cell r="F44">
            <v>0</v>
          </cell>
          <cell r="G44">
            <v>2213503.25</v>
          </cell>
          <cell r="H44">
            <v>1144562.81</v>
          </cell>
          <cell r="I44">
            <v>1182924.03</v>
          </cell>
          <cell r="J44">
            <v>1216796.02</v>
          </cell>
          <cell r="K44">
            <v>1237170.31</v>
          </cell>
        </row>
        <row r="45">
          <cell r="C45" t="str">
            <v>2.1.5.1.01</v>
          </cell>
          <cell r="D45" t="str">
            <v>Contribuciones al Seguro de Salud</v>
          </cell>
          <cell r="E45">
            <v>14447709.349236</v>
          </cell>
          <cell r="F45"/>
          <cell r="G45">
            <v>2213503.25</v>
          </cell>
          <cell r="H45">
            <v>1144562.81</v>
          </cell>
          <cell r="I45">
            <v>1182924.03</v>
          </cell>
          <cell r="J45">
            <v>1216796.02</v>
          </cell>
          <cell r="K45">
            <v>1237170.31</v>
          </cell>
        </row>
        <row r="46">
          <cell r="C46" t="str">
            <v>2.1.5.2</v>
          </cell>
          <cell r="D46" t="str">
            <v>Contribuciones al Seguro de Pensiones</v>
          </cell>
          <cell r="E46">
            <v>14468086.41884</v>
          </cell>
          <cell r="F46">
            <v>0</v>
          </cell>
          <cell r="G46">
            <v>2230265.9500000002</v>
          </cell>
          <cell r="H46">
            <v>1152380.67</v>
          </cell>
          <cell r="I46">
            <v>1190796.01</v>
          </cell>
          <cell r="J46">
            <v>1224715.79</v>
          </cell>
          <cell r="K46">
            <v>1245118.82</v>
          </cell>
        </row>
        <row r="47">
          <cell r="C47" t="str">
            <v>2.1.5.2.01</v>
          </cell>
          <cell r="D47" t="str">
            <v>Contribuciones al Seguro de Pensiones</v>
          </cell>
          <cell r="E47">
            <v>14468086.41884</v>
          </cell>
          <cell r="F47"/>
          <cell r="G47">
            <v>2230265.9500000002</v>
          </cell>
          <cell r="H47">
            <v>1152380.67</v>
          </cell>
          <cell r="I47">
            <v>1190796.01</v>
          </cell>
          <cell r="J47">
            <v>1224715.79</v>
          </cell>
          <cell r="K47">
            <v>1245118.82</v>
          </cell>
        </row>
        <row r="48">
          <cell r="C48" t="str">
            <v>2.1.5.3</v>
          </cell>
          <cell r="D48" t="str">
            <v>Contribuciones al Seguroo de Riesgo Laboral</v>
          </cell>
          <cell r="E48">
            <v>2345924.3524799999</v>
          </cell>
          <cell r="F48">
            <v>0</v>
          </cell>
          <cell r="G48">
            <v>321189.69</v>
          </cell>
          <cell r="H48">
            <v>165598.85999999999</v>
          </cell>
          <cell r="I48">
            <v>168561.79</v>
          </cell>
          <cell r="J48">
            <v>172575.62</v>
          </cell>
          <cell r="K48">
            <v>175846.65</v>
          </cell>
        </row>
        <row r="49">
          <cell r="C49" t="str">
            <v>2.1.5.3.01</v>
          </cell>
          <cell r="D49" t="str">
            <v>Contribuciones al Seguro de Riesgo Laboral</v>
          </cell>
          <cell r="E49">
            <v>2345924.3524799999</v>
          </cell>
          <cell r="F49"/>
          <cell r="G49">
            <v>321189.69</v>
          </cell>
          <cell r="H49">
            <v>165598.85999999999</v>
          </cell>
          <cell r="I49">
            <v>168561.79</v>
          </cell>
          <cell r="J49">
            <v>172575.62</v>
          </cell>
          <cell r="K49">
            <v>175846.65</v>
          </cell>
        </row>
        <row r="50">
          <cell r="C50">
            <v>2.2000000000000002</v>
          </cell>
          <cell r="D50" t="str">
            <v>CONTRATACION DE SERVICIOS</v>
          </cell>
          <cell r="E50">
            <v>36011225.93</v>
          </cell>
          <cell r="F50">
            <v>0</v>
          </cell>
          <cell r="G50">
            <v>878246.48</v>
          </cell>
          <cell r="H50">
            <v>1938409.3599999999</v>
          </cell>
          <cell r="I50">
            <v>1766097.69</v>
          </cell>
          <cell r="J50">
            <v>3061550.04</v>
          </cell>
          <cell r="K50">
            <v>974265.6</v>
          </cell>
        </row>
        <row r="51">
          <cell r="C51" t="str">
            <v>2.2.1</v>
          </cell>
          <cell r="D51" t="str">
            <v>SERVICIOS BÁSICOS</v>
          </cell>
          <cell r="E51">
            <v>18575820</v>
          </cell>
          <cell r="F51">
            <v>0</v>
          </cell>
          <cell r="G51">
            <v>878246.48</v>
          </cell>
          <cell r="H51">
            <v>1938409.3599999999</v>
          </cell>
          <cell r="I51">
            <v>1634888.69</v>
          </cell>
          <cell r="J51">
            <v>2385017.48</v>
          </cell>
          <cell r="K51">
            <v>318690.90999999997</v>
          </cell>
        </row>
        <row r="52">
          <cell r="C52" t="str">
            <v>2.2.1.1</v>
          </cell>
          <cell r="D52" t="str">
            <v>Radiocomunicación</v>
          </cell>
          <cell r="E52">
            <v>78750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C53" t="str">
            <v>2.2.1.1.01</v>
          </cell>
          <cell r="D53" t="str">
            <v>Radiocomunicación</v>
          </cell>
          <cell r="E53">
            <v>78750</v>
          </cell>
          <cell r="F53"/>
          <cell r="G53"/>
          <cell r="H53"/>
          <cell r="I53"/>
          <cell r="J53"/>
          <cell r="K53"/>
        </row>
        <row r="54">
          <cell r="C54" t="str">
            <v>2.2.1.2</v>
          </cell>
          <cell r="D54" t="str">
            <v>Servicios Telefonicos Larga Distancia</v>
          </cell>
          <cell r="E54">
            <v>175000</v>
          </cell>
          <cell r="F54">
            <v>0</v>
          </cell>
          <cell r="G54">
            <v>0</v>
          </cell>
          <cell r="H54">
            <v>13</v>
          </cell>
          <cell r="I54">
            <v>0</v>
          </cell>
          <cell r="J54">
            <v>0</v>
          </cell>
          <cell r="K54">
            <v>0</v>
          </cell>
        </row>
        <row r="55">
          <cell r="C55" t="str">
            <v>2.2.1.2.01</v>
          </cell>
          <cell r="D55" t="str">
            <v>Servicio Telefónico de Larga Distancia</v>
          </cell>
          <cell r="E55">
            <v>175000</v>
          </cell>
          <cell r="F55"/>
          <cell r="G55"/>
          <cell r="H55">
            <v>13</v>
          </cell>
          <cell r="I55"/>
          <cell r="J55"/>
          <cell r="K55"/>
        </row>
        <row r="56">
          <cell r="C56" t="str">
            <v>2.2.1.3</v>
          </cell>
          <cell r="D56" t="str">
            <v>Telefono Local</v>
          </cell>
          <cell r="E56">
            <v>3850606</v>
          </cell>
          <cell r="F56">
            <v>0</v>
          </cell>
          <cell r="G56">
            <v>122261.22</v>
          </cell>
          <cell r="H56">
            <v>150637.07999999999</v>
          </cell>
          <cell r="I56">
            <v>39764.449999999997</v>
          </cell>
          <cell r="J56">
            <v>119695.09</v>
          </cell>
          <cell r="K56">
            <v>23072.27</v>
          </cell>
        </row>
        <row r="57">
          <cell r="C57" t="str">
            <v>2.2.1.3.01</v>
          </cell>
          <cell r="D57" t="str">
            <v>Teléfono Local</v>
          </cell>
          <cell r="E57">
            <v>3850606</v>
          </cell>
          <cell r="F57"/>
          <cell r="G57">
            <v>122261.22</v>
          </cell>
          <cell r="H57">
            <v>150637.07999999999</v>
          </cell>
          <cell r="I57">
            <v>39764.449999999997</v>
          </cell>
          <cell r="J57">
            <v>119695.09</v>
          </cell>
          <cell r="K57">
            <v>23072.27</v>
          </cell>
        </row>
        <row r="58">
          <cell r="C58" t="str">
            <v>2.2.1.5</v>
          </cell>
          <cell r="D58" t="str">
            <v>Servicio de Internet y Televisión por Cable</v>
          </cell>
          <cell r="E58">
            <v>5533555</v>
          </cell>
          <cell r="F58">
            <v>0</v>
          </cell>
          <cell r="G58">
            <v>716393.26</v>
          </cell>
          <cell r="H58">
            <v>1392759.18</v>
          </cell>
          <cell r="I58">
            <v>813241.93</v>
          </cell>
          <cell r="J58">
            <v>1477768.19</v>
          </cell>
          <cell r="K58">
            <v>-493495.2</v>
          </cell>
        </row>
        <row r="59">
          <cell r="C59" t="str">
            <v>2.2.1.5.01</v>
          </cell>
          <cell r="D59" t="str">
            <v>Servicio de Internet y Televisión por Cable</v>
          </cell>
          <cell r="E59">
            <v>5533555</v>
          </cell>
          <cell r="F59"/>
          <cell r="G59">
            <v>716393.26</v>
          </cell>
          <cell r="H59">
            <v>1392759.18</v>
          </cell>
          <cell r="I59">
            <v>813241.93</v>
          </cell>
          <cell r="J59">
            <v>1477768.19</v>
          </cell>
          <cell r="K59">
            <v>-493495.2</v>
          </cell>
        </row>
        <row r="60">
          <cell r="C60" t="str">
            <v>2.2.1.6</v>
          </cell>
          <cell r="D60" t="str">
            <v>Electricidad</v>
          </cell>
          <cell r="E60">
            <v>8687909</v>
          </cell>
          <cell r="F60">
            <v>0</v>
          </cell>
          <cell r="G60">
            <v>0</v>
          </cell>
          <cell r="H60">
            <v>383226.1</v>
          </cell>
          <cell r="I60">
            <v>736235.31</v>
          </cell>
          <cell r="J60">
            <v>772921.2</v>
          </cell>
          <cell r="K60">
            <v>771489.84</v>
          </cell>
        </row>
        <row r="61">
          <cell r="C61" t="str">
            <v>2.2.1.6.01</v>
          </cell>
          <cell r="D61" t="str">
            <v>Energia Eléctrica</v>
          </cell>
          <cell r="E61">
            <v>8687909</v>
          </cell>
          <cell r="F61"/>
          <cell r="G61"/>
          <cell r="H61">
            <v>383226.1</v>
          </cell>
          <cell r="I61">
            <v>736235.31</v>
          </cell>
          <cell r="J61">
            <v>772921.2</v>
          </cell>
          <cell r="K61">
            <v>771489.84</v>
          </cell>
        </row>
        <row r="62">
          <cell r="C62" t="str">
            <v>2.2.1.7</v>
          </cell>
          <cell r="D62" t="str">
            <v>Agua</v>
          </cell>
          <cell r="E62">
            <v>200000</v>
          </cell>
          <cell r="F62">
            <v>0</v>
          </cell>
          <cell r="G62">
            <v>39592</v>
          </cell>
          <cell r="H62">
            <v>11774</v>
          </cell>
          <cell r="I62">
            <v>15647</v>
          </cell>
          <cell r="J62">
            <v>14633</v>
          </cell>
          <cell r="K62">
            <v>17624</v>
          </cell>
        </row>
        <row r="63">
          <cell r="C63" t="str">
            <v>2.2.1.7.01</v>
          </cell>
          <cell r="D63" t="str">
            <v>Agua</v>
          </cell>
          <cell r="E63">
            <v>200000</v>
          </cell>
          <cell r="F63"/>
          <cell r="G63">
            <v>39592</v>
          </cell>
          <cell r="H63">
            <v>11774</v>
          </cell>
          <cell r="I63">
            <v>15647</v>
          </cell>
          <cell r="J63">
            <v>14633</v>
          </cell>
          <cell r="K63">
            <v>17624</v>
          </cell>
        </row>
        <row r="64">
          <cell r="C64" t="str">
            <v>2.2.1.8</v>
          </cell>
          <cell r="D64" t="str">
            <v>Recoleccion de Residuos</v>
          </cell>
          <cell r="E64">
            <v>50000</v>
          </cell>
          <cell r="F64">
            <v>0</v>
          </cell>
          <cell r="G64">
            <v>0</v>
          </cell>
          <cell r="H64">
            <v>0</v>
          </cell>
          <cell r="I64">
            <v>30000</v>
          </cell>
          <cell r="J64">
            <v>0</v>
          </cell>
          <cell r="K64">
            <v>0</v>
          </cell>
        </row>
        <row r="65">
          <cell r="C65" t="str">
            <v>2.2.1.8.01</v>
          </cell>
          <cell r="D65" t="str">
            <v>Recoleccion de Residuos</v>
          </cell>
          <cell r="E65">
            <v>50000</v>
          </cell>
          <cell r="F65"/>
          <cell r="G65"/>
          <cell r="H65"/>
          <cell r="I65">
            <v>30000</v>
          </cell>
          <cell r="J65"/>
          <cell r="K65"/>
        </row>
        <row r="66">
          <cell r="C66" t="str">
            <v>2.2.2</v>
          </cell>
          <cell r="D66" t="str">
            <v>PUBLICIDAD, IMPRESIÓN Y ENCUADERNACION</v>
          </cell>
          <cell r="E66">
            <v>2261000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C67" t="str">
            <v>2.2.2.1</v>
          </cell>
          <cell r="D67" t="str">
            <v>Publicidad y Propaganda</v>
          </cell>
          <cell r="E67">
            <v>1261000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C68" t="str">
            <v>2.2.2.1.01</v>
          </cell>
          <cell r="D68" t="str">
            <v>Publicidad y Propaganda</v>
          </cell>
          <cell r="E68">
            <v>1261000</v>
          </cell>
          <cell r="F68"/>
          <cell r="G68"/>
          <cell r="H68"/>
          <cell r="I68"/>
          <cell r="J68"/>
          <cell r="K68"/>
        </row>
        <row r="69">
          <cell r="C69" t="str">
            <v>2.2.2.2</v>
          </cell>
          <cell r="D69" t="str">
            <v xml:space="preserve">Impresión, Encuadernación y rotulación </v>
          </cell>
          <cell r="E69">
            <v>1000000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C70" t="str">
            <v>2.2.2.2.01</v>
          </cell>
          <cell r="D70" t="str">
            <v xml:space="preserve">Impresión, Encuadernacion y rotulacion </v>
          </cell>
          <cell r="E70">
            <v>1000000</v>
          </cell>
          <cell r="F70"/>
          <cell r="G70"/>
          <cell r="H70"/>
          <cell r="I70"/>
          <cell r="J70"/>
          <cell r="K70"/>
        </row>
        <row r="71">
          <cell r="C71" t="str">
            <v>2.2.3</v>
          </cell>
          <cell r="D71" t="str">
            <v>VIATICOS</v>
          </cell>
          <cell r="E71">
            <v>1564810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C72" t="str">
            <v>2.2.3.1</v>
          </cell>
          <cell r="D72" t="str">
            <v xml:space="preserve">Viaticos dentro del pais </v>
          </cell>
          <cell r="E72">
            <v>1564810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C73" t="str">
            <v>2.2.3.1.01</v>
          </cell>
          <cell r="D73" t="str">
            <v xml:space="preserve">Viaticos dentro del pais </v>
          </cell>
          <cell r="E73">
            <v>1564810</v>
          </cell>
          <cell r="F73"/>
          <cell r="G73"/>
          <cell r="H73"/>
          <cell r="I73"/>
          <cell r="J73"/>
          <cell r="K73"/>
        </row>
        <row r="74">
          <cell r="C74" t="str">
            <v>2.2.3.2</v>
          </cell>
          <cell r="D74" t="str">
            <v>Viaticos fuera del pais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C75" t="str">
            <v>2.2.3.2.01</v>
          </cell>
          <cell r="D75" t="str">
            <v>Viaticos fuera del pais</v>
          </cell>
          <cell r="E75">
            <v>0</v>
          </cell>
          <cell r="F75"/>
          <cell r="G75"/>
          <cell r="H75"/>
          <cell r="I75"/>
          <cell r="J75"/>
          <cell r="K75"/>
        </row>
        <row r="76">
          <cell r="C76" t="str">
            <v>2.2.4</v>
          </cell>
          <cell r="D76" t="str">
            <v>TRANSPORTE Y ALMACENAJE</v>
          </cell>
          <cell r="E76">
            <v>1460309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C77" t="str">
            <v>2.2.4.1</v>
          </cell>
          <cell r="D77" t="str">
            <v>Pasajes y gastos de transporte</v>
          </cell>
          <cell r="E77">
            <v>1460309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C78" t="str">
            <v>2.2.4.1.01</v>
          </cell>
          <cell r="D78" t="str">
            <v>Pasajes y gastos de transporte</v>
          </cell>
          <cell r="E78">
            <v>1460309</v>
          </cell>
          <cell r="F78"/>
          <cell r="G78"/>
          <cell r="H78"/>
          <cell r="I78"/>
          <cell r="J78"/>
          <cell r="K78"/>
        </row>
        <row r="79">
          <cell r="C79" t="str">
            <v>2.2.4.4</v>
          </cell>
          <cell r="D79" t="str">
            <v>Peaje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C80" t="str">
            <v>2.2.4.4.01</v>
          </cell>
          <cell r="D80" t="str">
            <v>Peaje</v>
          </cell>
          <cell r="E80">
            <v>0</v>
          </cell>
          <cell r="F80"/>
          <cell r="G80"/>
          <cell r="H80"/>
          <cell r="I80"/>
          <cell r="J80"/>
          <cell r="K80"/>
        </row>
        <row r="81">
          <cell r="C81" t="str">
            <v>2.2.5</v>
          </cell>
          <cell r="D81" t="str">
            <v>ALQUILERES Y RENTA</v>
          </cell>
          <cell r="E81">
            <v>900000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162294.37</v>
          </cell>
        </row>
        <row r="82">
          <cell r="C82" t="str">
            <v>2.2.5.1</v>
          </cell>
          <cell r="D82" t="str">
            <v>Alquileres y rentas de edificaciones y locales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C83" t="str">
            <v>2.2.5.1.01</v>
          </cell>
          <cell r="D83" t="str">
            <v>Alquileres y rentas de edificaciones y locales</v>
          </cell>
          <cell r="E83">
            <v>0</v>
          </cell>
          <cell r="F83"/>
          <cell r="G83"/>
          <cell r="H83"/>
          <cell r="I83"/>
          <cell r="J83"/>
          <cell r="K83"/>
        </row>
        <row r="84">
          <cell r="C84" t="str">
            <v>2.2.5.3</v>
          </cell>
          <cell r="D84" t="str">
            <v>Alquileres de maquinarias y equipos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C85" t="str">
            <v>2.2.5.3.04</v>
          </cell>
          <cell r="D85" t="str">
            <v>Alquiler de equipo de oficina y muebles</v>
          </cell>
          <cell r="E85">
            <v>0</v>
          </cell>
          <cell r="F85"/>
          <cell r="G85"/>
          <cell r="H85"/>
          <cell r="I85"/>
          <cell r="J85"/>
          <cell r="K85"/>
        </row>
        <row r="86">
          <cell r="C86" t="str">
            <v>2.2.5.8</v>
          </cell>
          <cell r="D86" t="str">
            <v>Otro alquileres y arrendamientos por derecho de usos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C87" t="str">
            <v>2.2.5.8.01</v>
          </cell>
          <cell r="D87" t="str">
            <v>Otro alquileres y arrendamientos por derecho de usos</v>
          </cell>
          <cell r="E87">
            <v>0</v>
          </cell>
          <cell r="F87"/>
          <cell r="G87"/>
          <cell r="H87"/>
          <cell r="I87"/>
          <cell r="J87"/>
          <cell r="K87"/>
        </row>
        <row r="88">
          <cell r="C88" t="str">
            <v>2.2.5.9</v>
          </cell>
          <cell r="D88" t="str">
            <v>Derecho de Uso</v>
          </cell>
          <cell r="E88">
            <v>900000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162294.37</v>
          </cell>
        </row>
        <row r="89">
          <cell r="C89" t="str">
            <v>2.2.5.9.01</v>
          </cell>
          <cell r="D89" t="str">
            <v xml:space="preserve">Licencias Informática </v>
          </cell>
          <cell r="E89">
            <v>900000</v>
          </cell>
          <cell r="F89"/>
          <cell r="G89"/>
          <cell r="H89"/>
          <cell r="I89"/>
          <cell r="J89"/>
          <cell r="K89">
            <v>162294.37</v>
          </cell>
        </row>
        <row r="90">
          <cell r="C90" t="str">
            <v>2.2.6</v>
          </cell>
          <cell r="D90" t="str">
            <v xml:space="preserve">SEGUROS </v>
          </cell>
          <cell r="E90">
            <v>2155294.12</v>
          </cell>
          <cell r="F90">
            <v>0</v>
          </cell>
          <cell r="G90">
            <v>0</v>
          </cell>
          <cell r="H90">
            <v>0</v>
          </cell>
          <cell r="I90">
            <v>131209</v>
          </cell>
          <cell r="J90">
            <v>430455.18</v>
          </cell>
          <cell r="K90">
            <v>65860</v>
          </cell>
        </row>
        <row r="91">
          <cell r="C91" t="str">
            <v>2.2.6.1</v>
          </cell>
          <cell r="D91" t="str">
            <v xml:space="preserve">Seguros de bienes inmuebles </v>
          </cell>
          <cell r="E91">
            <v>1000000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C92" t="str">
            <v>2.2.6.1.01</v>
          </cell>
          <cell r="D92" t="str">
            <v>Seguros de bienes inmuebles  e infraestructura</v>
          </cell>
          <cell r="E92">
            <v>1000000</v>
          </cell>
          <cell r="F92"/>
          <cell r="G92"/>
          <cell r="H92"/>
          <cell r="I92"/>
          <cell r="J92"/>
          <cell r="K92"/>
        </row>
        <row r="93">
          <cell r="C93" t="str">
            <v>2.2.6.2</v>
          </cell>
          <cell r="D93" t="str">
            <v xml:space="preserve">Seguros de bienes Muebles </v>
          </cell>
          <cell r="E93">
            <v>120000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356154.18</v>
          </cell>
          <cell r="K93">
            <v>0</v>
          </cell>
        </row>
        <row r="94">
          <cell r="C94" t="str">
            <v>2.2.6.2.01</v>
          </cell>
          <cell r="D94" t="str">
            <v>Seguros de Bienes Muebles</v>
          </cell>
          <cell r="E94">
            <v>120000</v>
          </cell>
          <cell r="F94"/>
          <cell r="G94"/>
          <cell r="H94"/>
          <cell r="I94"/>
          <cell r="J94">
            <v>356154.18</v>
          </cell>
          <cell r="K94"/>
        </row>
        <row r="95">
          <cell r="C95" t="str">
            <v>2.2.6.3</v>
          </cell>
          <cell r="D95" t="str">
            <v>Seguros de Personas</v>
          </cell>
          <cell r="E95">
            <v>1035294.12</v>
          </cell>
          <cell r="F95">
            <v>0</v>
          </cell>
          <cell r="G95">
            <v>0</v>
          </cell>
          <cell r="H95">
            <v>0</v>
          </cell>
          <cell r="I95">
            <v>131209</v>
          </cell>
          <cell r="J95">
            <v>74301</v>
          </cell>
          <cell r="K95">
            <v>65860</v>
          </cell>
        </row>
        <row r="96">
          <cell r="C96" t="str">
            <v>2.2.6.3.01</v>
          </cell>
          <cell r="D96" t="str">
            <v>Seguros de Personas</v>
          </cell>
          <cell r="E96">
            <v>1035294.12</v>
          </cell>
          <cell r="F96"/>
          <cell r="G96"/>
          <cell r="H96"/>
          <cell r="I96">
            <v>131209</v>
          </cell>
          <cell r="J96">
            <v>74301</v>
          </cell>
          <cell r="K96">
            <v>65860</v>
          </cell>
        </row>
        <row r="97">
          <cell r="C97" t="str">
            <v>2.2.7</v>
          </cell>
          <cell r="D97" t="str">
            <v>SERVICIOS DE CONSERVACION, REPARACIONES MENORES E INSTALACIONES TEMPORALES</v>
          </cell>
          <cell r="E97">
            <v>5066758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231124.58</v>
          </cell>
          <cell r="K97">
            <v>177866.6</v>
          </cell>
        </row>
        <row r="98">
          <cell r="C98" t="str">
            <v>2.2.7.1</v>
          </cell>
          <cell r="D98" t="str">
            <v>Contratación de Mantenimiento y Reparaciones Menores</v>
          </cell>
          <cell r="E98">
            <v>3166758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231124.58</v>
          </cell>
          <cell r="K98">
            <v>121000</v>
          </cell>
        </row>
        <row r="99">
          <cell r="C99" t="str">
            <v>2.2.7.1.01</v>
          </cell>
          <cell r="D99" t="str">
            <v>Mantenimiento y Reparacion Menores en edificaciones</v>
          </cell>
          <cell r="E99">
            <v>2216758</v>
          </cell>
          <cell r="F99"/>
          <cell r="G99"/>
          <cell r="H99"/>
          <cell r="I99"/>
          <cell r="J99"/>
          <cell r="K99"/>
        </row>
        <row r="100">
          <cell r="C100" t="str">
            <v>2.2.7.1.02</v>
          </cell>
          <cell r="D100" t="str">
            <v>Servicios especiales de mantenimiento y reparación</v>
          </cell>
          <cell r="E100">
            <v>950000</v>
          </cell>
          <cell r="F100"/>
          <cell r="G100"/>
          <cell r="H100"/>
          <cell r="I100"/>
          <cell r="J100"/>
          <cell r="K100">
            <v>121000</v>
          </cell>
        </row>
        <row r="101">
          <cell r="C101" t="str">
            <v>2.2.7.1.07</v>
          </cell>
          <cell r="D101" t="str">
            <v>Mantenimiento, reparación, servicios de pintura y sus derivados</v>
          </cell>
          <cell r="E101">
            <v>0</v>
          </cell>
          <cell r="F101"/>
          <cell r="G101"/>
          <cell r="H101"/>
          <cell r="I101"/>
          <cell r="J101">
            <v>231124.58</v>
          </cell>
          <cell r="K101"/>
        </row>
        <row r="102">
          <cell r="C102" t="str">
            <v>2.2.7.2</v>
          </cell>
          <cell r="D102" t="str">
            <v xml:space="preserve">Mantenimiento y Reparacion de maquinarias y equipos </v>
          </cell>
          <cell r="E102">
            <v>1900000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56866.6</v>
          </cell>
        </row>
        <row r="103">
          <cell r="C103" t="str">
            <v>2.2.7.2.01</v>
          </cell>
          <cell r="D103" t="str">
            <v xml:space="preserve">Mantenimiento y Reparacion de  maquinarias y equipos </v>
          </cell>
          <cell r="E103">
            <v>0</v>
          </cell>
          <cell r="F103"/>
          <cell r="G103"/>
          <cell r="H103"/>
          <cell r="I103"/>
          <cell r="J103"/>
          <cell r="K103"/>
        </row>
        <row r="104">
          <cell r="C104" t="str">
            <v>2.2.7.2.02</v>
          </cell>
          <cell r="D104" t="str">
            <v>Mantenimiento y reparación de equipos de tecnología</v>
          </cell>
          <cell r="E104">
            <v>500000</v>
          </cell>
          <cell r="F104"/>
          <cell r="G104"/>
          <cell r="H104"/>
          <cell r="I104"/>
          <cell r="J104"/>
          <cell r="K104"/>
        </row>
        <row r="105">
          <cell r="C105" t="str">
            <v>2.2.7.2.06</v>
          </cell>
          <cell r="D105" t="str">
            <v xml:space="preserve">Mantenimiento y Reparacion de  equipos de transporte, traccion y elevacion </v>
          </cell>
          <cell r="E105">
            <v>700000</v>
          </cell>
          <cell r="F105"/>
          <cell r="G105"/>
          <cell r="H105"/>
          <cell r="I105"/>
          <cell r="J105"/>
          <cell r="K105">
            <v>56866.6</v>
          </cell>
        </row>
        <row r="106">
          <cell r="C106" t="str">
            <v>2.2.7.2.07</v>
          </cell>
          <cell r="D106" t="str">
            <v>Mantenimiento y reparación de equipos industriales y Producción</v>
          </cell>
          <cell r="E106">
            <v>700000</v>
          </cell>
          <cell r="F106"/>
          <cell r="G106"/>
          <cell r="H106"/>
          <cell r="I106"/>
          <cell r="J106"/>
          <cell r="K106"/>
        </row>
        <row r="107">
          <cell r="C107" t="str">
            <v>2.2.7.2.08</v>
          </cell>
          <cell r="D107" t="str">
            <v>Servicios de mantenimiento, reparacion, desmonte e instalacion</v>
          </cell>
          <cell r="E107">
            <v>0</v>
          </cell>
          <cell r="F107"/>
          <cell r="G107"/>
          <cell r="H107"/>
          <cell r="I107"/>
          <cell r="J107"/>
          <cell r="K107"/>
        </row>
        <row r="108">
          <cell r="C108" t="str">
            <v>2.2.8</v>
          </cell>
          <cell r="D108" t="str">
            <v>OTROS SERVICIOS NO INCLUIDOS EN CONCEPTOS ANTERIORES</v>
          </cell>
          <cell r="E108">
            <v>3644712.81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14952.8</v>
          </cell>
          <cell r="K108">
            <v>149253.72</v>
          </cell>
        </row>
        <row r="109">
          <cell r="C109" t="str">
            <v>2.2.8.3.</v>
          </cell>
          <cell r="D109" t="str">
            <v>Servicios sanitarios médicos y veterinarios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C110" t="str">
            <v>2.2.8.3.01</v>
          </cell>
          <cell r="D110" t="str">
            <v>Servicios sanitarios medicos y veterinarios</v>
          </cell>
          <cell r="E110">
            <v>0</v>
          </cell>
          <cell r="F110"/>
          <cell r="G110"/>
          <cell r="H110"/>
          <cell r="I110"/>
          <cell r="J110"/>
          <cell r="K110"/>
        </row>
        <row r="111">
          <cell r="C111" t="str">
            <v>2.2.8.5</v>
          </cell>
          <cell r="D111" t="str">
            <v xml:space="preserve">Fumigacion, Lavanderia, Limpieza e Higiene </v>
          </cell>
          <cell r="E111">
            <v>1300000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125253.72</v>
          </cell>
        </row>
        <row r="112">
          <cell r="C112" t="str">
            <v>2.2.8.5.01</v>
          </cell>
          <cell r="D112" t="str">
            <v>Fumigación</v>
          </cell>
          <cell r="E112">
            <v>300000</v>
          </cell>
          <cell r="F112"/>
          <cell r="G112"/>
          <cell r="H112"/>
          <cell r="I112"/>
          <cell r="J112"/>
          <cell r="K112"/>
        </row>
        <row r="113">
          <cell r="C113" t="str">
            <v>2.2.8.5.03</v>
          </cell>
          <cell r="D113" t="str">
            <v>Limpieza e Higiene</v>
          </cell>
          <cell r="E113">
            <v>1000000</v>
          </cell>
          <cell r="F113"/>
          <cell r="G113"/>
          <cell r="H113"/>
          <cell r="I113"/>
          <cell r="J113"/>
          <cell r="K113">
            <v>125253.72</v>
          </cell>
        </row>
        <row r="114">
          <cell r="C114" t="str">
            <v>2.2.8.6</v>
          </cell>
          <cell r="D114" t="str">
            <v>Servicio de organización de eventos, festividades y actividades de entret.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C115" t="str">
            <v>2.2.8.6.01</v>
          </cell>
          <cell r="D115" t="str">
            <v>Eventos generales</v>
          </cell>
          <cell r="E115">
            <v>0</v>
          </cell>
          <cell r="F115"/>
          <cell r="G115"/>
          <cell r="H115"/>
          <cell r="I115"/>
          <cell r="J115"/>
          <cell r="K115"/>
        </row>
        <row r="116">
          <cell r="C116" t="str">
            <v>2.2.8.7</v>
          </cell>
          <cell r="D116" t="str">
            <v>Servicios Tecnicos y Profesionales</v>
          </cell>
          <cell r="E116">
            <v>2344712.81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14952.8</v>
          </cell>
          <cell r="K116">
            <v>24000</v>
          </cell>
        </row>
        <row r="117">
          <cell r="C117" t="str">
            <v>2.2.8.7.01</v>
          </cell>
          <cell r="D117" t="str">
            <v>Servicios de ingenieria, arquitectura, investigaciones y analisis de facub</v>
          </cell>
          <cell r="E117">
            <v>0</v>
          </cell>
          <cell r="F117"/>
          <cell r="G117"/>
          <cell r="H117"/>
          <cell r="I117"/>
          <cell r="J117"/>
          <cell r="K117"/>
        </row>
        <row r="118">
          <cell r="C118" t="str">
            <v>2.2.8.7.02</v>
          </cell>
          <cell r="D118" t="str">
            <v>Servicios Jurídicos</v>
          </cell>
          <cell r="E118">
            <v>800000</v>
          </cell>
          <cell r="F118"/>
          <cell r="G118"/>
          <cell r="H118"/>
          <cell r="I118"/>
          <cell r="J118">
            <v>14952.8</v>
          </cell>
          <cell r="K118"/>
        </row>
        <row r="119">
          <cell r="C119" t="str">
            <v>2.2.8.7.04</v>
          </cell>
          <cell r="D119" t="str">
            <v xml:space="preserve">Servicios de Capacitación </v>
          </cell>
          <cell r="E119">
            <v>1203500</v>
          </cell>
          <cell r="F119"/>
          <cell r="G119"/>
          <cell r="H119"/>
          <cell r="I119"/>
          <cell r="J119"/>
          <cell r="K119">
            <v>24000</v>
          </cell>
        </row>
        <row r="120">
          <cell r="C120" t="str">
            <v>2.2.8.7.06</v>
          </cell>
          <cell r="D120" t="str">
            <v>Otros servicios técnicos profesionales</v>
          </cell>
          <cell r="E120">
            <v>341212.80999999988</v>
          </cell>
          <cell r="F120"/>
          <cell r="G120"/>
          <cell r="H120"/>
          <cell r="I120"/>
          <cell r="J120"/>
          <cell r="K120"/>
        </row>
        <row r="121">
          <cell r="C121" t="str">
            <v>2.2.8.8</v>
          </cell>
          <cell r="D121" t="str">
            <v>Impuestos, derechos y tasas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C122" t="str">
            <v>2.2.8.8.01</v>
          </cell>
          <cell r="D122" t="str">
            <v>Impuestos</v>
          </cell>
          <cell r="E122">
            <v>0</v>
          </cell>
          <cell r="F122"/>
          <cell r="G122"/>
          <cell r="H122"/>
          <cell r="I122"/>
          <cell r="J122"/>
          <cell r="K122"/>
        </row>
        <row r="123">
          <cell r="C123" t="str">
            <v>2.2.9</v>
          </cell>
          <cell r="D123" t="str">
            <v>OTRAS CONTRATACIONES DE SERVICIOS</v>
          </cell>
          <cell r="E123">
            <v>382522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100300</v>
          </cell>
        </row>
        <row r="124">
          <cell r="C124" t="str">
            <v>2.2.9.1</v>
          </cell>
          <cell r="D124" t="str">
            <v>Otras contratataciones de servicios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C125" t="str">
            <v>2.2.9.1.01</v>
          </cell>
          <cell r="D125" t="str">
            <v>Otras contratataciones de servicios</v>
          </cell>
          <cell r="E125">
            <v>0</v>
          </cell>
          <cell r="F125"/>
          <cell r="G125"/>
          <cell r="H125"/>
          <cell r="I125"/>
          <cell r="J125"/>
          <cell r="K125"/>
        </row>
        <row r="126">
          <cell r="C126" t="str">
            <v>2.2.9.2</v>
          </cell>
          <cell r="D126" t="str">
            <v xml:space="preserve">Servicios de Alimentacion </v>
          </cell>
          <cell r="E126">
            <v>382522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100300</v>
          </cell>
        </row>
        <row r="127">
          <cell r="C127" t="str">
            <v>2.2.9.2.01</v>
          </cell>
          <cell r="D127" t="str">
            <v xml:space="preserve">Servicios de Alimentación </v>
          </cell>
          <cell r="E127">
            <v>382522</v>
          </cell>
          <cell r="F127"/>
          <cell r="G127"/>
          <cell r="H127"/>
          <cell r="I127"/>
          <cell r="J127"/>
          <cell r="K127">
            <v>100300</v>
          </cell>
        </row>
        <row r="128">
          <cell r="C128">
            <v>2.2999999999999998</v>
          </cell>
          <cell r="D128" t="str">
            <v>MATERIALES Y SUMINISTROS</v>
          </cell>
          <cell r="E128">
            <v>19163451.07</v>
          </cell>
          <cell r="F128">
            <v>0</v>
          </cell>
          <cell r="G128">
            <v>0</v>
          </cell>
          <cell r="H128">
            <v>237100</v>
          </cell>
          <cell r="I128">
            <v>-16500</v>
          </cell>
          <cell r="J128">
            <v>508278.47</v>
          </cell>
          <cell r="K128">
            <v>1872593.6800000002</v>
          </cell>
        </row>
        <row r="129">
          <cell r="C129" t="str">
            <v>2.3.1</v>
          </cell>
          <cell r="D129" t="str">
            <v>ALIMENTOS Y PRODUCTOS AGROFORESTALES</v>
          </cell>
          <cell r="E129">
            <v>800000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8196</v>
          </cell>
          <cell r="K129">
            <v>13576</v>
          </cell>
        </row>
        <row r="130">
          <cell r="C130" t="str">
            <v>2.3.1.1</v>
          </cell>
          <cell r="D130" t="str">
            <v>Alimentos y Bebidas para personas</v>
          </cell>
          <cell r="E130">
            <v>800000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8196</v>
          </cell>
          <cell r="K130">
            <v>13576</v>
          </cell>
        </row>
        <row r="131">
          <cell r="C131" t="str">
            <v>2.3.1.1.01</v>
          </cell>
          <cell r="D131" t="str">
            <v>Alimentos y Bebidas para personas</v>
          </cell>
          <cell r="E131">
            <v>800000</v>
          </cell>
          <cell r="F131"/>
          <cell r="G131"/>
          <cell r="H131"/>
          <cell r="I131"/>
          <cell r="J131">
            <v>8196</v>
          </cell>
          <cell r="K131">
            <v>13576</v>
          </cell>
        </row>
        <row r="132">
          <cell r="C132" t="str">
            <v>2.3.1.3</v>
          </cell>
          <cell r="D132" t="str">
            <v>Productos agroforestales y pecuarios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C133" t="str">
            <v>2.3.1.3.03</v>
          </cell>
          <cell r="D133" t="str">
            <v>Productos forestales</v>
          </cell>
          <cell r="E133">
            <v>0</v>
          </cell>
          <cell r="F133"/>
          <cell r="G133"/>
          <cell r="H133"/>
          <cell r="I133"/>
          <cell r="J133"/>
          <cell r="K133"/>
        </row>
        <row r="134">
          <cell r="C134" t="str">
            <v>2.3.2</v>
          </cell>
          <cell r="D134" t="str">
            <v>TEXTILES Y VESTUARIOS</v>
          </cell>
          <cell r="E134">
            <v>140000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15269.2</v>
          </cell>
        </row>
        <row r="135">
          <cell r="C135" t="str">
            <v>2.3.2.1</v>
          </cell>
          <cell r="D135" t="str">
            <v>Hilados, fibras y telas</v>
          </cell>
          <cell r="E135">
            <v>100000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C136" t="str">
            <v>2.3.2.1.01</v>
          </cell>
          <cell r="D136" t="str">
            <v>Hilados, fibras y telas</v>
          </cell>
          <cell r="E136">
            <v>100000</v>
          </cell>
          <cell r="F136"/>
          <cell r="G136"/>
          <cell r="H136"/>
          <cell r="I136"/>
          <cell r="J136"/>
          <cell r="K136"/>
        </row>
        <row r="137">
          <cell r="C137" t="str">
            <v>2.3.2.2</v>
          </cell>
          <cell r="D137" t="str">
            <v>Acabados textiles</v>
          </cell>
          <cell r="E137">
            <v>30000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7198</v>
          </cell>
        </row>
        <row r="138">
          <cell r="C138" t="str">
            <v>2.3.2.2.01</v>
          </cell>
          <cell r="D138" t="str">
            <v>Acabados textiles</v>
          </cell>
          <cell r="E138">
            <v>30000</v>
          </cell>
          <cell r="F138"/>
          <cell r="G138"/>
          <cell r="H138"/>
          <cell r="I138"/>
          <cell r="J138"/>
          <cell r="K138">
            <v>7198</v>
          </cell>
        </row>
        <row r="139">
          <cell r="C139" t="str">
            <v>2.3.2.3</v>
          </cell>
          <cell r="D139" t="str">
            <v>Prendas y accesorios de vestir</v>
          </cell>
          <cell r="E139">
            <v>10000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8071.2</v>
          </cell>
        </row>
        <row r="140">
          <cell r="C140" t="str">
            <v>2.3.2.3.01</v>
          </cell>
          <cell r="D140" t="str">
            <v>Prendas y accesorios de vestir</v>
          </cell>
          <cell r="E140">
            <v>10000</v>
          </cell>
          <cell r="F140"/>
          <cell r="G140"/>
          <cell r="H140"/>
          <cell r="I140"/>
          <cell r="J140"/>
          <cell r="K140">
            <v>8071.2</v>
          </cell>
        </row>
        <row r="141">
          <cell r="C141" t="str">
            <v>2.3.2.4</v>
          </cell>
          <cell r="D141" t="str">
            <v>Calzados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C142" t="str">
            <v>2.3.2.4.01</v>
          </cell>
          <cell r="D142" t="str">
            <v>Calzados</v>
          </cell>
          <cell r="E142">
            <v>0</v>
          </cell>
          <cell r="F142"/>
          <cell r="G142"/>
          <cell r="H142"/>
          <cell r="I142"/>
          <cell r="J142"/>
          <cell r="K142"/>
        </row>
        <row r="143">
          <cell r="C143" t="str">
            <v>2.3.3</v>
          </cell>
          <cell r="D143" t="str">
            <v>PRODUCTOS DE PAPEL , CARTON E IMPRESOS</v>
          </cell>
          <cell r="E143">
            <v>978500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174020.5</v>
          </cell>
        </row>
        <row r="144">
          <cell r="C144" t="str">
            <v>2.3.3.1</v>
          </cell>
          <cell r="D144" t="str">
            <v>Papel de escritorio</v>
          </cell>
          <cell r="E144">
            <v>508500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C145" t="str">
            <v>2.3.3.1.01</v>
          </cell>
          <cell r="D145" t="str">
            <v>Papel de escritorio</v>
          </cell>
          <cell r="E145">
            <v>508500</v>
          </cell>
          <cell r="F145"/>
          <cell r="G145"/>
          <cell r="H145"/>
          <cell r="I145"/>
          <cell r="J145"/>
          <cell r="K145"/>
        </row>
        <row r="146">
          <cell r="C146" t="str">
            <v>2.3.3.2</v>
          </cell>
          <cell r="D146" t="str">
            <v xml:space="preserve">Productos de papel y carton </v>
          </cell>
          <cell r="E146">
            <v>470000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174020.5</v>
          </cell>
        </row>
        <row r="147">
          <cell r="C147" t="str">
            <v>2.3.3.2.01</v>
          </cell>
          <cell r="D147" t="str">
            <v xml:space="preserve">Productos de papel y carton </v>
          </cell>
          <cell r="E147">
            <v>470000</v>
          </cell>
          <cell r="F147"/>
          <cell r="G147"/>
          <cell r="H147"/>
          <cell r="I147"/>
          <cell r="J147"/>
          <cell r="K147">
            <v>174020.5</v>
          </cell>
        </row>
        <row r="148">
          <cell r="C148" t="str">
            <v>2.3.3.3</v>
          </cell>
          <cell r="D148" t="str">
            <v>Productos de artes gráficas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C149" t="str">
            <v>2.3.3.3.01</v>
          </cell>
          <cell r="D149" t="str">
            <v>Productos de artes graficas</v>
          </cell>
          <cell r="E149">
            <v>0</v>
          </cell>
          <cell r="F149"/>
          <cell r="G149"/>
          <cell r="H149"/>
          <cell r="I149"/>
          <cell r="J149"/>
          <cell r="K149"/>
        </row>
        <row r="150">
          <cell r="C150" t="str">
            <v>2.3.3.4</v>
          </cell>
          <cell r="D150" t="str">
            <v>Libros, Revistas y periodicos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C151" t="str">
            <v>2.3.3.4.01</v>
          </cell>
          <cell r="D151" t="str">
            <v>Libros, Revistas y periodicos</v>
          </cell>
          <cell r="E151">
            <v>0</v>
          </cell>
          <cell r="F151"/>
          <cell r="G151"/>
          <cell r="H151"/>
          <cell r="I151"/>
          <cell r="J151"/>
          <cell r="K151"/>
        </row>
        <row r="152">
          <cell r="C152" t="str">
            <v xml:space="preserve">2.3.4 </v>
          </cell>
          <cell r="D152" t="str">
            <v>PRODUCTOS FARMACEUTICOS</v>
          </cell>
          <cell r="E152">
            <v>200000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C153" t="str">
            <v>2.3.4.1</v>
          </cell>
          <cell r="D153" t="str">
            <v>Productos medicinales para uso humano</v>
          </cell>
          <cell r="E153">
            <v>200000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C154" t="str">
            <v>2.3.4.1.01</v>
          </cell>
          <cell r="D154" t="str">
            <v>Productos medicinales para uso humano</v>
          </cell>
          <cell r="E154">
            <v>200000</v>
          </cell>
          <cell r="F154"/>
          <cell r="G154"/>
          <cell r="H154"/>
          <cell r="I154"/>
          <cell r="J154"/>
          <cell r="K154"/>
        </row>
        <row r="155">
          <cell r="C155" t="str">
            <v>2.3.5</v>
          </cell>
          <cell r="D155" t="str">
            <v>PRODUCTOS DE CUERO, CAUCHO Y PLASTICOS</v>
          </cell>
          <cell r="E155">
            <v>300000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22496</v>
          </cell>
        </row>
        <row r="156">
          <cell r="C156" t="str">
            <v>2.3.5.1</v>
          </cell>
          <cell r="D156" t="str">
            <v>Productos de Cueros y Pieles</v>
          </cell>
          <cell r="E156">
            <v>0</v>
          </cell>
          <cell r="F156"/>
          <cell r="G156"/>
          <cell r="H156"/>
          <cell r="I156"/>
          <cell r="J156"/>
          <cell r="K156"/>
        </row>
        <row r="157">
          <cell r="C157" t="str">
            <v>2.3.5.1.01</v>
          </cell>
          <cell r="D157" t="str">
            <v>Productos de cueros y pieles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C158" t="str">
            <v>2.3.5.3</v>
          </cell>
          <cell r="D158" t="str">
            <v>Llantas y neumaticos</v>
          </cell>
          <cell r="E158"/>
          <cell r="F158"/>
          <cell r="G158"/>
          <cell r="H158"/>
          <cell r="I158"/>
          <cell r="J158"/>
          <cell r="K158"/>
        </row>
        <row r="159">
          <cell r="C159" t="str">
            <v>2.3.5.3.01</v>
          </cell>
          <cell r="D159" t="str">
            <v>Llantas y neumaticos</v>
          </cell>
          <cell r="E159">
            <v>0</v>
          </cell>
          <cell r="F159"/>
          <cell r="G159"/>
          <cell r="H159"/>
          <cell r="I159"/>
          <cell r="J159"/>
          <cell r="K159"/>
        </row>
        <row r="160">
          <cell r="C160" t="str">
            <v>2.3.5.5</v>
          </cell>
          <cell r="D160" t="str">
            <v>Articulos de plásticos</v>
          </cell>
          <cell r="E160">
            <v>300000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22496</v>
          </cell>
        </row>
        <row r="161">
          <cell r="C161" t="str">
            <v>2.3.5.5.01</v>
          </cell>
          <cell r="D161" t="str">
            <v>Articulos de plásticos</v>
          </cell>
          <cell r="E161">
            <v>300000</v>
          </cell>
          <cell r="F161"/>
          <cell r="G161"/>
          <cell r="H161"/>
          <cell r="I161"/>
          <cell r="J161"/>
          <cell r="K161">
            <v>22496</v>
          </cell>
        </row>
        <row r="162">
          <cell r="C162" t="str">
            <v>2.3.6</v>
          </cell>
          <cell r="D162" t="str">
            <v>PRODUCTOS DE MATERIALES, METALICOS / NO METALICOS</v>
          </cell>
          <cell r="E162">
            <v>100000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C163" t="str">
            <v>2.3.6.3</v>
          </cell>
          <cell r="D163" t="str">
            <v>Productos metalicos y sus derivados</v>
          </cell>
          <cell r="E163">
            <v>100000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C164" t="str">
            <v>2.3.6.3.04</v>
          </cell>
          <cell r="D164" t="str">
            <v>Herramientas menores</v>
          </cell>
          <cell r="E164">
            <v>100000</v>
          </cell>
          <cell r="F164"/>
          <cell r="G164"/>
          <cell r="H164"/>
          <cell r="I164"/>
          <cell r="J164"/>
          <cell r="K164"/>
        </row>
        <row r="165">
          <cell r="C165" t="str">
            <v>2.3.3.3.06</v>
          </cell>
          <cell r="D165" t="str">
            <v>Accesorios de metal</v>
          </cell>
          <cell r="E165">
            <v>0</v>
          </cell>
          <cell r="F165"/>
          <cell r="G165"/>
          <cell r="H165"/>
          <cell r="I165"/>
          <cell r="J165"/>
          <cell r="K165"/>
        </row>
        <row r="166">
          <cell r="C166" t="str">
            <v>2.3.7</v>
          </cell>
          <cell r="D166" t="str">
            <v>COMBUSTIBLE, LUBRICANTES, PRODUCTOS QUIMICOS Y CONEXOS</v>
          </cell>
          <cell r="E166">
            <v>10593886.07</v>
          </cell>
          <cell r="F166">
            <v>0</v>
          </cell>
          <cell r="G166">
            <v>0</v>
          </cell>
          <cell r="H166">
            <v>237100</v>
          </cell>
          <cell r="I166">
            <v>-16500</v>
          </cell>
          <cell r="J166">
            <v>0</v>
          </cell>
          <cell r="K166">
            <v>1102313.3700000001</v>
          </cell>
        </row>
        <row r="167">
          <cell r="C167" t="str">
            <v>2.3.7.1</v>
          </cell>
          <cell r="D167" t="str">
            <v>Combustibles y Lubricantes</v>
          </cell>
          <cell r="E167">
            <v>9194000</v>
          </cell>
          <cell r="F167">
            <v>0</v>
          </cell>
          <cell r="G167">
            <v>0</v>
          </cell>
          <cell r="H167">
            <v>237100</v>
          </cell>
          <cell r="I167">
            <v>-16500</v>
          </cell>
          <cell r="J167">
            <v>0</v>
          </cell>
          <cell r="K167">
            <v>1065000</v>
          </cell>
        </row>
        <row r="168">
          <cell r="C168" t="str">
            <v>2.3.7.1.01</v>
          </cell>
          <cell r="D168" t="str">
            <v>Gasolina</v>
          </cell>
          <cell r="E168">
            <v>4474000</v>
          </cell>
          <cell r="F168"/>
          <cell r="G168"/>
          <cell r="H168">
            <v>237100</v>
          </cell>
          <cell r="I168">
            <v>-16500</v>
          </cell>
          <cell r="J168"/>
          <cell r="K168">
            <v>1065000</v>
          </cell>
        </row>
        <row r="169">
          <cell r="C169" t="str">
            <v>2.3.7.1.02</v>
          </cell>
          <cell r="D169" t="str">
            <v>Gasoil</v>
          </cell>
          <cell r="E169">
            <v>4000000</v>
          </cell>
          <cell r="F169"/>
          <cell r="G169"/>
          <cell r="H169"/>
          <cell r="I169"/>
          <cell r="J169"/>
          <cell r="K169"/>
        </row>
        <row r="170">
          <cell r="C170" t="str">
            <v>2.3.7.1.04</v>
          </cell>
          <cell r="D170" t="str">
            <v>Gas GLP</v>
          </cell>
          <cell r="E170">
            <v>720000</v>
          </cell>
          <cell r="F170"/>
          <cell r="G170"/>
          <cell r="H170"/>
          <cell r="I170"/>
          <cell r="J170"/>
          <cell r="K170"/>
        </row>
        <row r="171">
          <cell r="C171" t="str">
            <v>2.3.7.1.06</v>
          </cell>
          <cell r="D171" t="str">
            <v>Lubricantes</v>
          </cell>
          <cell r="E171">
            <v>0</v>
          </cell>
          <cell r="F171"/>
          <cell r="G171"/>
          <cell r="H171"/>
          <cell r="I171"/>
          <cell r="J171"/>
          <cell r="K171"/>
        </row>
        <row r="172">
          <cell r="C172" t="str">
            <v>2.3.7.2</v>
          </cell>
          <cell r="D172" t="str">
            <v xml:space="preserve"> Productos Químicos y Conexos</v>
          </cell>
          <cell r="E172">
            <v>1399886.07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37313.370000000003</v>
          </cell>
        </row>
        <row r="173">
          <cell r="C173" t="str">
            <v>2.3.7.2.01</v>
          </cell>
          <cell r="D173" t="str">
            <v>Productos explosivos y pirotecnia</v>
          </cell>
          <cell r="E173">
            <v>4000</v>
          </cell>
          <cell r="F173"/>
          <cell r="G173"/>
          <cell r="H173"/>
          <cell r="I173"/>
          <cell r="J173"/>
          <cell r="K173"/>
        </row>
        <row r="174">
          <cell r="C174" t="str">
            <v>2.3.7.2.03</v>
          </cell>
          <cell r="D174" t="str">
            <v>Productos quimicos de laboratorio y de uso personal</v>
          </cell>
          <cell r="E174">
            <v>130000</v>
          </cell>
          <cell r="F174"/>
          <cell r="G174"/>
          <cell r="H174"/>
          <cell r="I174"/>
          <cell r="J174"/>
          <cell r="K174">
            <v>13452</v>
          </cell>
        </row>
        <row r="175">
          <cell r="C175" t="str">
            <v>2.3.7.2.05</v>
          </cell>
          <cell r="D175" t="str">
            <v>Insecticidas, fumigantes y otros</v>
          </cell>
          <cell r="E175">
            <v>15886.07</v>
          </cell>
          <cell r="F175"/>
          <cell r="G175"/>
          <cell r="H175"/>
          <cell r="I175"/>
          <cell r="J175"/>
          <cell r="K175">
            <v>8297.76</v>
          </cell>
        </row>
        <row r="176">
          <cell r="C176" t="str">
            <v>2.3.7.2.06</v>
          </cell>
          <cell r="D176" t="str">
            <v>Pinturas, lacas, barnices, diluyentes y absorbentes para pinturas</v>
          </cell>
          <cell r="E176">
            <v>300000</v>
          </cell>
          <cell r="F176"/>
          <cell r="G176"/>
          <cell r="H176"/>
          <cell r="I176"/>
          <cell r="J176"/>
          <cell r="K176"/>
        </row>
        <row r="177">
          <cell r="C177" t="str">
            <v>2.3.7.2.99</v>
          </cell>
          <cell r="D177" t="str">
            <v>Otros productos quimicos y conexos</v>
          </cell>
          <cell r="E177">
            <v>950000</v>
          </cell>
          <cell r="F177"/>
          <cell r="G177"/>
          <cell r="H177"/>
          <cell r="I177"/>
          <cell r="J177"/>
          <cell r="K177">
            <v>15563.61</v>
          </cell>
        </row>
        <row r="178">
          <cell r="C178" t="str">
            <v>2.3.9</v>
          </cell>
          <cell r="D178" t="str">
            <v>PRODUCTOS Y UTILES VARIOS</v>
          </cell>
          <cell r="E178">
            <v>6051065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500082.47</v>
          </cell>
          <cell r="K178">
            <v>544918.6100000001</v>
          </cell>
        </row>
        <row r="179">
          <cell r="C179" t="str">
            <v>2.3.9.1</v>
          </cell>
          <cell r="D179" t="str">
            <v>Material para limpieza</v>
          </cell>
          <cell r="E179">
            <v>1400000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408096.10000000003</v>
          </cell>
        </row>
        <row r="180">
          <cell r="C180" t="str">
            <v>2.3.9.1.01</v>
          </cell>
          <cell r="D180" t="str">
            <v>Material para limpieza e higiene</v>
          </cell>
          <cell r="E180">
            <v>900000</v>
          </cell>
          <cell r="F180"/>
          <cell r="G180"/>
          <cell r="H180"/>
          <cell r="I180"/>
          <cell r="J180"/>
          <cell r="K180">
            <v>317463.84000000003</v>
          </cell>
        </row>
        <row r="181">
          <cell r="C181" t="str">
            <v>2.3.9.1.02</v>
          </cell>
          <cell r="D181" t="str">
            <v>Material para limpieza e higiene personal</v>
          </cell>
          <cell r="E181">
            <v>500000</v>
          </cell>
          <cell r="F181"/>
          <cell r="G181"/>
          <cell r="H181"/>
          <cell r="I181"/>
          <cell r="J181"/>
          <cell r="K181">
            <v>90632.26</v>
          </cell>
        </row>
        <row r="182">
          <cell r="C182" t="str">
            <v>2.3.9.2</v>
          </cell>
          <cell r="D182" t="str">
            <v>Utiles de escritorio, oficina, informatica, escolares y de enseñanza</v>
          </cell>
          <cell r="E182">
            <v>2350000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424798.47</v>
          </cell>
          <cell r="K182">
            <v>77814.98</v>
          </cell>
        </row>
        <row r="183">
          <cell r="C183" t="str">
            <v>2.3.9.2.01</v>
          </cell>
          <cell r="D183" t="str">
            <v>Utiles de escritorio, oficina, informatica, escolares y de enseñanza</v>
          </cell>
          <cell r="E183">
            <v>2300000</v>
          </cell>
          <cell r="F183"/>
          <cell r="G183"/>
          <cell r="H183"/>
          <cell r="I183"/>
          <cell r="J183">
            <v>424798.47</v>
          </cell>
          <cell r="K183">
            <v>77814.98</v>
          </cell>
        </row>
        <row r="184">
          <cell r="C184" t="str">
            <v>2.3.9.2.02</v>
          </cell>
          <cell r="D184" t="str">
            <v>Utiles y materiales escolares y de enseñanzas</v>
          </cell>
          <cell r="E184">
            <v>50000</v>
          </cell>
          <cell r="F184"/>
          <cell r="G184"/>
          <cell r="H184"/>
          <cell r="I184"/>
          <cell r="J184"/>
          <cell r="K184"/>
        </row>
        <row r="185">
          <cell r="C185" t="str">
            <v>2.3.9.3</v>
          </cell>
          <cell r="D185" t="str">
            <v>Utiles menores medico quirurgico y de laboratorio</v>
          </cell>
          <cell r="E185">
            <v>2000000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C186" t="str">
            <v>2.3.9.3.01</v>
          </cell>
          <cell r="D186" t="str">
            <v>Utiles menores medico quirurgico y de laboratorio</v>
          </cell>
          <cell r="E186">
            <v>2000000</v>
          </cell>
          <cell r="F186"/>
          <cell r="G186"/>
          <cell r="H186"/>
          <cell r="I186"/>
          <cell r="J186"/>
          <cell r="K186"/>
        </row>
        <row r="187">
          <cell r="C187" t="str">
            <v>2.3.9.5</v>
          </cell>
          <cell r="D187" t="str">
            <v>Utiles de cocina y comedor</v>
          </cell>
          <cell r="E187">
            <v>150000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110055.86</v>
          </cell>
        </row>
        <row r="188">
          <cell r="C188" t="str">
            <v>2.3.9.5.01</v>
          </cell>
          <cell r="D188" t="str">
            <v>Utiles de cocina y comedor</v>
          </cell>
          <cell r="E188">
            <v>150000</v>
          </cell>
          <cell r="F188"/>
          <cell r="G188"/>
          <cell r="H188"/>
          <cell r="I188"/>
          <cell r="J188"/>
          <cell r="K188">
            <v>110055.86</v>
          </cell>
        </row>
        <row r="189">
          <cell r="C189" t="str">
            <v>2.3.9.6</v>
          </cell>
          <cell r="D189" t="str">
            <v>Productos electricos y afines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C190" t="str">
            <v>2.3.9.6.01</v>
          </cell>
          <cell r="D190" t="str">
            <v>Productos electricos y afines</v>
          </cell>
          <cell r="E190">
            <v>0</v>
          </cell>
          <cell r="F190"/>
          <cell r="G190"/>
          <cell r="H190"/>
          <cell r="I190"/>
          <cell r="J190"/>
          <cell r="K190"/>
        </row>
        <row r="191">
          <cell r="C191" t="str">
            <v>2.3.9.7</v>
          </cell>
          <cell r="D191" t="str">
            <v>Productos y Utiles Veterinarios</v>
          </cell>
          <cell r="E191">
            <v>20000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7375</v>
          </cell>
        </row>
        <row r="192">
          <cell r="C192" t="str">
            <v>2.3.9.7.01</v>
          </cell>
          <cell r="D192" t="str">
            <v>Productos y útiles veterinarios</v>
          </cell>
          <cell r="E192">
            <v>20000</v>
          </cell>
          <cell r="F192"/>
          <cell r="G192"/>
          <cell r="H192"/>
          <cell r="I192"/>
          <cell r="J192"/>
          <cell r="K192">
            <v>7375</v>
          </cell>
        </row>
        <row r="193">
          <cell r="C193" t="str">
            <v>2.3.9.8</v>
          </cell>
          <cell r="D193" t="str">
            <v>Respuestos y accesorios menores</v>
          </cell>
          <cell r="E193">
            <v>55000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75284</v>
          </cell>
          <cell r="K193">
            <v>-73822.33</v>
          </cell>
        </row>
        <row r="194">
          <cell r="C194" t="str">
            <v>2.3.9.8.01</v>
          </cell>
          <cell r="D194" t="str">
            <v>Repuestos</v>
          </cell>
          <cell r="E194">
            <v>50000</v>
          </cell>
          <cell r="F194"/>
          <cell r="G194"/>
          <cell r="H194"/>
          <cell r="I194"/>
          <cell r="J194">
            <v>75284</v>
          </cell>
          <cell r="K194">
            <v>-75284</v>
          </cell>
        </row>
        <row r="195">
          <cell r="C195" t="str">
            <v>2.3.9.8.02</v>
          </cell>
          <cell r="D195" t="str">
            <v>Accesorios</v>
          </cell>
          <cell r="E195">
            <v>5000</v>
          </cell>
          <cell r="F195"/>
          <cell r="G195"/>
          <cell r="H195"/>
          <cell r="I195"/>
          <cell r="J195"/>
          <cell r="K195">
            <v>1461.67</v>
          </cell>
        </row>
        <row r="196">
          <cell r="C196" t="str">
            <v>2.3.9.9</v>
          </cell>
          <cell r="D196" t="str">
            <v>Productos y utiles no identificados procedentemente</v>
          </cell>
          <cell r="E196">
            <v>76065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15399</v>
          </cell>
        </row>
        <row r="197">
          <cell r="C197" t="str">
            <v>2.3.9.9.01</v>
          </cell>
          <cell r="D197" t="str">
            <v>Productos y utiles varios</v>
          </cell>
          <cell r="E197">
            <v>0</v>
          </cell>
          <cell r="F197"/>
          <cell r="G197"/>
          <cell r="H197"/>
          <cell r="I197"/>
          <cell r="J197"/>
          <cell r="K197"/>
        </row>
        <row r="198">
          <cell r="C198" t="str">
            <v>2.3.9.9.02</v>
          </cell>
          <cell r="D198" t="str">
            <v>Bonos para utiles diversos</v>
          </cell>
          <cell r="E198">
            <v>0</v>
          </cell>
          <cell r="F198"/>
          <cell r="G198"/>
          <cell r="H198"/>
          <cell r="I198"/>
          <cell r="J198">
            <v>0</v>
          </cell>
          <cell r="K198"/>
        </row>
        <row r="199">
          <cell r="C199" t="str">
            <v>2.3.9.9.04</v>
          </cell>
          <cell r="D199" t="str">
            <v>Productos y Utiles de defensa y seguridad</v>
          </cell>
          <cell r="E199">
            <v>61065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C200" t="str">
            <v>2.3.9.9.05</v>
          </cell>
          <cell r="D200" t="str">
            <v>Productos y Utiles Diversos</v>
          </cell>
          <cell r="E200">
            <v>15000</v>
          </cell>
          <cell r="F200"/>
          <cell r="G200"/>
          <cell r="H200"/>
          <cell r="I200"/>
          <cell r="J200">
            <v>0</v>
          </cell>
          <cell r="K200">
            <v>15399</v>
          </cell>
        </row>
        <row r="201">
          <cell r="C201">
            <v>2.4</v>
          </cell>
          <cell r="D201" t="str">
            <v>TRANSFERENCIAS CORRIENTES</v>
          </cell>
          <cell r="E201">
            <v>3000000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454260.23</v>
          </cell>
          <cell r="K201">
            <v>1110125.98</v>
          </cell>
        </row>
        <row r="202">
          <cell r="C202" t="str">
            <v>2.4.1</v>
          </cell>
          <cell r="D202" t="str">
            <v>TRANSFERENCIAS CORRIENTES AL SECTOR PRIVADO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C203" t="str">
            <v>2.4.1.2</v>
          </cell>
          <cell r="D203" t="str">
            <v>Ayuda y donacion a personas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C204" t="str">
            <v>2.4.1.2.02</v>
          </cell>
          <cell r="D204" t="str">
            <v>Ayuda y donaciones ocasionales a hogares y personas</v>
          </cell>
          <cell r="E204">
            <v>0</v>
          </cell>
          <cell r="F204"/>
          <cell r="G204"/>
          <cell r="H204"/>
          <cell r="I204"/>
          <cell r="J204"/>
          <cell r="K204"/>
        </row>
        <row r="205">
          <cell r="C205" t="str">
            <v>2.4.7</v>
          </cell>
          <cell r="D205" t="str">
            <v>TRANSFERENCIAS CORRIENTES AL SECTOR EXTERNO</v>
          </cell>
          <cell r="E205">
            <v>3000000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454260.23</v>
          </cell>
          <cell r="K205">
            <v>1110125.98</v>
          </cell>
        </row>
        <row r="206">
          <cell r="C206" t="str">
            <v>2.4.7.2</v>
          </cell>
          <cell r="D206" t="str">
            <v>Transferencia corrientes a organismos internacionales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C207" t="str">
            <v>2.4.7.2.01</v>
          </cell>
          <cell r="D207" t="str">
            <v>Transferencia corrientes a organismos internacionales</v>
          </cell>
          <cell r="E207">
            <v>0</v>
          </cell>
          <cell r="F207"/>
          <cell r="G207"/>
          <cell r="H207"/>
          <cell r="I207"/>
          <cell r="J207"/>
          <cell r="K207"/>
        </row>
        <row r="208">
          <cell r="C208" t="str">
            <v>2.4.7.3</v>
          </cell>
          <cell r="D208" t="str">
            <v>Transferencias corrientes al sector privado externo</v>
          </cell>
          <cell r="E208">
            <v>3000000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454260.23</v>
          </cell>
          <cell r="K208">
            <v>1110125.98</v>
          </cell>
        </row>
        <row r="209">
          <cell r="C209" t="str">
            <v>2.4.7.3.01</v>
          </cell>
          <cell r="D209" t="str">
            <v>Transferencias corrientes al sector privado externo</v>
          </cell>
          <cell r="E209">
            <v>3000000</v>
          </cell>
          <cell r="F209"/>
          <cell r="G209"/>
          <cell r="H209"/>
          <cell r="I209"/>
          <cell r="J209">
            <v>454260.23</v>
          </cell>
          <cell r="K209">
            <v>1110125.98</v>
          </cell>
        </row>
        <row r="210">
          <cell r="C210">
            <v>2.6</v>
          </cell>
          <cell r="D210" t="str">
            <v>BIENES , MUEBLES, INMUEBLES E INTANGIBLES</v>
          </cell>
          <cell r="E210">
            <v>7363987.9100000001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C211" t="str">
            <v>2.6.1</v>
          </cell>
          <cell r="D211" t="str">
            <v>MOBILIARIO Y EQUIPO</v>
          </cell>
          <cell r="E211">
            <v>4523691.91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C212" t="str">
            <v>2.6.1.1</v>
          </cell>
          <cell r="D212" t="str">
            <v>Muebles y equipos de oficina y estanderia</v>
          </cell>
          <cell r="E212">
            <v>3858573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C213" t="str">
            <v>2.6.1.1.01</v>
          </cell>
          <cell r="D213" t="str">
            <v>Muebles y equipos de oficina y estanderia</v>
          </cell>
          <cell r="E213">
            <v>3858573</v>
          </cell>
          <cell r="F213"/>
          <cell r="G213"/>
          <cell r="H213"/>
          <cell r="I213"/>
          <cell r="J213"/>
          <cell r="K213"/>
        </row>
        <row r="214">
          <cell r="C214" t="str">
            <v>2.6.1.3</v>
          </cell>
          <cell r="D214" t="str">
            <v>Equipos de tecnologia de la informacion y comunicación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C215" t="str">
            <v>2.6.1.3.01</v>
          </cell>
          <cell r="D215" t="str">
            <v>Equipos de tecnologia de la informacion y comunicación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C216" t="str">
            <v>2.6.1.4</v>
          </cell>
          <cell r="D216" t="str">
            <v>Electrodomesticos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C217" t="str">
            <v>2.6.1.4.01</v>
          </cell>
          <cell r="D217" t="str">
            <v>Electrodomesticos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C218" t="str">
            <v>2.6.1.9</v>
          </cell>
          <cell r="D218" t="str">
            <v>Otros Mobiliarios y Equipos no Identificados Precedentemente</v>
          </cell>
          <cell r="E218">
            <v>665118.91000000015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C219" t="str">
            <v>2.6.1.9.01</v>
          </cell>
          <cell r="D219" t="str">
            <v>Otros Mobiliarios y Equipos no Identificados Precedentemente</v>
          </cell>
          <cell r="E219">
            <v>665118.91000000015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C220" t="str">
            <v>2.6.2</v>
          </cell>
          <cell r="D220" t="str">
            <v>MOBILIARIO Y EQUIPO AUDIOVISUAL, RECREATIVO Y EDUCACIONAL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C221" t="str">
            <v>2.6.2.1</v>
          </cell>
          <cell r="D221" t="str">
            <v>Equipos y aparatos Audiovisuales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C222" t="str">
            <v>2.6.2.1.01</v>
          </cell>
          <cell r="D222" t="str">
            <v>Equipos y aparatos Audiovisuales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C223" t="str">
            <v>2.6.2.3</v>
          </cell>
          <cell r="D223" t="str">
            <v>Camara fotografica y de video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C224" t="str">
            <v>2.6.2.3.01</v>
          </cell>
          <cell r="D224" t="str">
            <v>Camara fotografica y de video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C225" t="str">
            <v>2.6.3</v>
          </cell>
          <cell r="D225" t="str">
            <v xml:space="preserve">EQUIPO E INSTRUMENTAL, CIENTIFICO Y LABORATORIO </v>
          </cell>
          <cell r="E225">
            <v>1540296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C226" t="str">
            <v>2.6.3.1</v>
          </cell>
          <cell r="D226" t="str">
            <v>Equipo médico y de laboratorio</v>
          </cell>
          <cell r="E226">
            <v>1540296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C227" t="str">
            <v>2.6.3.1.01</v>
          </cell>
          <cell r="D227" t="str">
            <v>Equipo médico y de laboratorio</v>
          </cell>
          <cell r="E227">
            <v>1540296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C228" t="str">
            <v>2.6.3.2</v>
          </cell>
          <cell r="D228" t="str">
            <v>Instrumental medico y de laboratio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C229" t="str">
            <v>2.6.3.2.01</v>
          </cell>
          <cell r="D229" t="str">
            <v>Instrumental medico y de laboratio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C230" t="str">
            <v>2.6.4</v>
          </cell>
          <cell r="D230" t="str">
            <v>VEHICULOS Y EQUIPO DE TRANSPORTE, TRACCION Y ELEVACION</v>
          </cell>
          <cell r="E230">
            <v>0</v>
          </cell>
          <cell r="F230"/>
          <cell r="G230"/>
          <cell r="H230"/>
          <cell r="I230"/>
          <cell r="J230"/>
          <cell r="K230"/>
        </row>
        <row r="231">
          <cell r="C231" t="str">
            <v>2.6.4.1</v>
          </cell>
          <cell r="D231" t="str">
            <v>Automóviles y Camiones</v>
          </cell>
          <cell r="E231">
            <v>0</v>
          </cell>
          <cell r="F231"/>
          <cell r="G231"/>
          <cell r="H231"/>
          <cell r="I231"/>
          <cell r="J231"/>
          <cell r="K231"/>
        </row>
        <row r="232">
          <cell r="C232" t="str">
            <v>2.6.4.1.01</v>
          </cell>
          <cell r="D232" t="str">
            <v>Automóviles y Camiones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C233" t="str">
            <v>2.6.5</v>
          </cell>
          <cell r="D233" t="str">
            <v>MAQUINARIA, OTROS EQUIPOA Y HERRAMIENTAS</v>
          </cell>
          <cell r="E233">
            <v>1000000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C234" t="str">
            <v>2.6.5.2</v>
          </cell>
          <cell r="D234" t="str">
            <v>Maquinaria y Equipo Industrial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C235" t="str">
            <v>2.6.5.2.01</v>
          </cell>
          <cell r="D235" t="str">
            <v>Maquinaria y Equipo Industrial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C236" t="str">
            <v>2.6.5.4</v>
          </cell>
          <cell r="D236" t="str">
            <v>Sistemas  y equipo de aire acondicionado, calefaccion y refigeracion Indus</v>
          </cell>
          <cell r="E236">
            <v>1000000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C237" t="str">
            <v>2.6.5.4.01</v>
          </cell>
          <cell r="D237" t="str">
            <v>Sistemas  y equipo de aire acondicionado, calefaccion y refigeracion Indus</v>
          </cell>
          <cell r="E237">
            <v>1000000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C238" t="str">
            <v>2.6.5.6</v>
          </cell>
          <cell r="D238" t="str">
            <v xml:space="preserve">Equipo de generacion electrica 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C239" t="str">
            <v>2.6.5.6.01</v>
          </cell>
          <cell r="D239" t="str">
            <v xml:space="preserve">Equipo de generacion electrica 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C240" t="str">
            <v>2.6.7</v>
          </cell>
          <cell r="D240" t="str">
            <v>ACTIVOS BIOLOGICOS</v>
          </cell>
          <cell r="E240">
            <v>300000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C241" t="str">
            <v>2.6.7.9</v>
          </cell>
          <cell r="D241" t="str">
            <v>Semillas, cultivos, plantas y árboles  que generan productos  recurrentes</v>
          </cell>
          <cell r="E241">
            <v>300000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C242" t="str">
            <v>2.6.7.9.01</v>
          </cell>
          <cell r="D242" t="str">
            <v>Semillas, cultivos, plantas y árboles  que generan productos  recurrentes</v>
          </cell>
          <cell r="E242">
            <v>300000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C243" t="str">
            <v>2.6.8</v>
          </cell>
          <cell r="D243" t="str">
            <v>BIENES INTANGIBLES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C244" t="str">
            <v>2.6.8.8</v>
          </cell>
          <cell r="D244" t="str">
            <v>Licencias Informaticas e intelectuales, industriales y comerciales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C245" t="str">
            <v>2.6.8.8.01</v>
          </cell>
          <cell r="D245" t="str">
            <v>Licencias Informaticas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C246" t="str">
            <v>2.6.9</v>
          </cell>
          <cell r="D246" t="str">
            <v>EDIFICIOS, ESTRUCTURAS, TIERRAS, TERRENOS Y OBJETOS DE VALOR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C247" t="str">
            <v>2.6.9.2</v>
          </cell>
          <cell r="D247" t="str">
            <v>Edificios no residenciales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C248" t="str">
            <v>2.6.9.2.01</v>
          </cell>
          <cell r="D248" t="str">
            <v>Edificios no residenciales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C249" t="str">
            <v>2.7.1</v>
          </cell>
          <cell r="D249" t="str">
            <v>OBRAS EN EDIFICACIONES</v>
          </cell>
          <cell r="E249">
            <v>1000000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C250" t="str">
            <v>2.7.1.2</v>
          </cell>
          <cell r="D250" t="str">
            <v>Obras para edificacion  no residencial</v>
          </cell>
          <cell r="E250">
            <v>1000000</v>
          </cell>
          <cell r="F250">
            <v>0</v>
          </cell>
          <cell r="G250">
            <v>0</v>
          </cell>
        </row>
        <row r="251">
          <cell r="C251" t="str">
            <v>2.7.1.2.01</v>
          </cell>
          <cell r="D251" t="str">
            <v>Obras para edificacion  no residencial</v>
          </cell>
          <cell r="E251">
            <v>1000000</v>
          </cell>
          <cell r="F251"/>
          <cell r="G251"/>
        </row>
        <row r="253">
          <cell r="G253">
            <v>37634559.689999998</v>
          </cell>
        </row>
        <row r="254">
          <cell r="G254">
            <v>562655.25999999791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Presupuesto CAID 2022 mod"/>
      <sheetName val="Presupuesto CAID 2022"/>
      <sheetName val="Hoja2"/>
      <sheetName val="Plantilla Ejecución OAI"/>
      <sheetName val="Ejecutado Devengado 2022"/>
      <sheetName val="Planilla de presupuesto"/>
      <sheetName val="Hoja1"/>
    </sheetNames>
    <sheetDataSet>
      <sheetData sheetId="0"/>
      <sheetData sheetId="1"/>
      <sheetData sheetId="2"/>
      <sheetData sheetId="3"/>
      <sheetData sheetId="4"/>
      <sheetData sheetId="5">
        <row r="10">
          <cell r="C10" t="str">
            <v>CUENTA</v>
          </cell>
          <cell r="D10" t="str">
            <v>DESCRIPCION</v>
          </cell>
          <cell r="E10" t="str">
            <v>TOTAL GENERAL</v>
          </cell>
          <cell r="F10" t="str">
            <v>ENERO</v>
          </cell>
          <cell r="G10" t="str">
            <v>FEBRERO</v>
          </cell>
          <cell r="H10" t="str">
            <v>MARZO</v>
          </cell>
          <cell r="I10" t="str">
            <v>ABRIL</v>
          </cell>
          <cell r="J10" t="str">
            <v>MAYO</v>
          </cell>
          <cell r="K10" t="str">
            <v>JUNIO</v>
          </cell>
          <cell r="L10" t="str">
            <v>JULIO</v>
          </cell>
          <cell r="M10" t="str">
            <v>AGOSTO</v>
          </cell>
          <cell r="N10" t="str">
            <v>SEPTIEMBRE</v>
          </cell>
          <cell r="O10" t="str">
            <v>OCTUBRE</v>
          </cell>
          <cell r="P10" t="str">
            <v>NOVIEMBRE</v>
          </cell>
          <cell r="Q10" t="str">
            <v>DICIEMBRE</v>
          </cell>
          <cell r="R10" t="str">
            <v xml:space="preserve">TOTAL </v>
          </cell>
          <cell r="S10" t="str">
            <v>Pendiente por Certificar con DIGEPRES</v>
          </cell>
        </row>
        <row r="11">
          <cell r="C11">
            <v>2.1</v>
          </cell>
          <cell r="D11" t="str">
            <v>REMUNERACIONES Y CONTRIBUCIONES</v>
          </cell>
          <cell r="E11">
            <v>318190991</v>
          </cell>
          <cell r="F11">
            <v>0</v>
          </cell>
          <cell r="G11">
            <v>37318968.469999999</v>
          </cell>
          <cell r="H11">
            <v>19293439.140000001</v>
          </cell>
          <cell r="I11">
            <v>21581008.240000002</v>
          </cell>
          <cell r="J11">
            <v>20422105.310000002</v>
          </cell>
          <cell r="K11">
            <v>20745020.330000002</v>
          </cell>
          <cell r="L11">
            <v>22061251.350000005</v>
          </cell>
          <cell r="M11">
            <v>35875383.68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177297176.52000001</v>
          </cell>
          <cell r="S11">
            <v>-140893814.47999999</v>
          </cell>
        </row>
        <row r="12">
          <cell r="C12" t="str">
            <v>2.1.1</v>
          </cell>
          <cell r="D12" t="str">
            <v>REMUNERACIONES</v>
          </cell>
          <cell r="E12">
            <v>247173780.11944398</v>
          </cell>
          <cell r="F12">
            <v>0</v>
          </cell>
          <cell r="G12">
            <v>31419442.91</v>
          </cell>
          <cell r="H12">
            <v>16271830.130000001</v>
          </cell>
          <cell r="I12">
            <v>18480226.41</v>
          </cell>
          <cell r="J12">
            <v>17249517.880000003</v>
          </cell>
          <cell r="K12">
            <v>17536884.550000001</v>
          </cell>
          <cell r="L12">
            <v>18721807.500000004</v>
          </cell>
          <cell r="M12">
            <v>19388785.629999999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139068495.01000002</v>
          </cell>
          <cell r="S12">
            <v>-108105285.10944396</v>
          </cell>
        </row>
        <row r="13">
          <cell r="C13" t="str">
            <v>2.1.1.1</v>
          </cell>
          <cell r="D13" t="str">
            <v>Remuneraciones al personal fijo</v>
          </cell>
          <cell r="E13">
            <v>191089179</v>
          </cell>
          <cell r="F13">
            <v>0</v>
          </cell>
          <cell r="G13">
            <v>30361326.91</v>
          </cell>
          <cell r="H13">
            <v>15201113.380000001</v>
          </cell>
          <cell r="I13">
            <v>15419174.550000001</v>
          </cell>
          <cell r="J13">
            <v>15714417.880000001</v>
          </cell>
          <cell r="K13">
            <v>15856784.550000001</v>
          </cell>
          <cell r="L13">
            <v>16406015.880000001</v>
          </cell>
          <cell r="M13">
            <v>16477920.699999999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125436753.84999999</v>
          </cell>
          <cell r="S13">
            <v>-65652425.150000006</v>
          </cell>
        </row>
        <row r="14">
          <cell r="C14" t="str">
            <v>2.1.1.1.01</v>
          </cell>
          <cell r="D14" t="str">
            <v>Sueldos Fijos</v>
          </cell>
          <cell r="E14">
            <v>191089179</v>
          </cell>
          <cell r="G14">
            <v>30361326.91</v>
          </cell>
          <cell r="H14">
            <v>15201113.380000001</v>
          </cell>
          <cell r="I14">
            <v>15419174.550000001</v>
          </cell>
          <cell r="J14">
            <v>15714417.880000001</v>
          </cell>
          <cell r="K14">
            <v>15856784.550000001</v>
          </cell>
          <cell r="L14">
            <v>16406015.880000001</v>
          </cell>
          <cell r="M14">
            <v>16477920.699999999</v>
          </cell>
          <cell r="R14">
            <v>125436753.84999999</v>
          </cell>
          <cell r="S14">
            <v>-65652425.150000006</v>
          </cell>
        </row>
        <row r="15">
          <cell r="C15" t="str">
            <v>2.1.1.2</v>
          </cell>
          <cell r="D15" t="str">
            <v>Remuneraciones al personal con carácter transitorio</v>
          </cell>
          <cell r="E15">
            <v>5000696.04</v>
          </cell>
          <cell r="F15">
            <v>0</v>
          </cell>
          <cell r="G15">
            <v>1058116</v>
          </cell>
          <cell r="H15">
            <v>1029600</v>
          </cell>
          <cell r="I15">
            <v>1352600</v>
          </cell>
          <cell r="J15">
            <v>1535100</v>
          </cell>
          <cell r="K15">
            <v>1680100</v>
          </cell>
          <cell r="L15">
            <v>1995100</v>
          </cell>
          <cell r="M15">
            <v>2225100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10875716</v>
          </cell>
          <cell r="S15">
            <v>5875019.96</v>
          </cell>
        </row>
        <row r="16">
          <cell r="C16" t="str">
            <v>2.1.1.2.01</v>
          </cell>
          <cell r="D16" t="str">
            <v>Personal Igualado</v>
          </cell>
          <cell r="E16">
            <v>0</v>
          </cell>
          <cell r="K16" t="str">
            <v xml:space="preserve"> </v>
          </cell>
          <cell r="R16">
            <v>0</v>
          </cell>
          <cell r="S16">
            <v>0</v>
          </cell>
        </row>
        <row r="17">
          <cell r="C17" t="str">
            <v>2.1.1.2.03</v>
          </cell>
          <cell r="D17" t="str">
            <v>Suplencias</v>
          </cell>
          <cell r="E17">
            <v>0</v>
          </cell>
          <cell r="R17">
            <v>0</v>
          </cell>
          <cell r="S17">
            <v>0</v>
          </cell>
        </row>
        <row r="18">
          <cell r="C18" t="str">
            <v>2.1.1.2.04</v>
          </cell>
          <cell r="D18" t="str">
            <v>Servicios Especiales</v>
          </cell>
          <cell r="E18">
            <v>0</v>
          </cell>
          <cell r="R18">
            <v>0</v>
          </cell>
          <cell r="S18">
            <v>0</v>
          </cell>
        </row>
        <row r="19">
          <cell r="C19" t="str">
            <v>2.1.1.2.05</v>
          </cell>
          <cell r="D19" t="str">
            <v>Sueldos al Personal Periodo Probatorio</v>
          </cell>
          <cell r="E19">
            <v>0</v>
          </cell>
          <cell r="R19">
            <v>0</v>
          </cell>
          <cell r="S19">
            <v>0</v>
          </cell>
        </row>
        <row r="20">
          <cell r="C20" t="str">
            <v>2.1.1.2.08</v>
          </cell>
          <cell r="D20" t="str">
            <v>Sueldos al Personal Contratado e Igualado - 2019</v>
          </cell>
          <cell r="E20">
            <v>5000696.04</v>
          </cell>
          <cell r="G20">
            <v>1058116</v>
          </cell>
          <cell r="H20">
            <v>909600</v>
          </cell>
          <cell r="I20">
            <v>1122600</v>
          </cell>
          <cell r="J20">
            <v>1305100</v>
          </cell>
          <cell r="K20">
            <v>1450100</v>
          </cell>
          <cell r="L20">
            <v>1765100</v>
          </cell>
          <cell r="M20">
            <v>1845100</v>
          </cell>
          <cell r="R20">
            <v>9455716</v>
          </cell>
          <cell r="S20">
            <v>4455019.96</v>
          </cell>
        </row>
        <row r="21">
          <cell r="C21" t="str">
            <v>2.1.1.2.09</v>
          </cell>
          <cell r="D21" t="str">
            <v>Personal de Carácter eventual</v>
          </cell>
          <cell r="E21">
            <v>0</v>
          </cell>
          <cell r="H21">
            <v>120000</v>
          </cell>
          <cell r="I21">
            <v>230000</v>
          </cell>
          <cell r="J21">
            <v>230000</v>
          </cell>
          <cell r="K21">
            <v>230000</v>
          </cell>
          <cell r="L21">
            <v>230000</v>
          </cell>
          <cell r="M21">
            <v>380000</v>
          </cell>
          <cell r="R21">
            <v>1420000</v>
          </cell>
          <cell r="S21">
            <v>1420000</v>
          </cell>
        </row>
        <row r="22">
          <cell r="C22" t="str">
            <v>2.1.1.2.11</v>
          </cell>
          <cell r="D22" t="str">
            <v>Sueldo temporal a personal fijo en cargos de carrera</v>
          </cell>
          <cell r="E22">
            <v>0</v>
          </cell>
          <cell r="R22">
            <v>0</v>
          </cell>
          <cell r="S22">
            <v>0</v>
          </cell>
        </row>
        <row r="23">
          <cell r="C23" t="str">
            <v>2.1.1.3</v>
          </cell>
          <cell r="D23" t="str">
            <v xml:space="preserve">Sueldos a personal fijo en tramites de pensiones 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C24" t="str">
            <v>2.1.1.3.01</v>
          </cell>
          <cell r="D24" t="str">
            <v xml:space="preserve">Sueldos a personal fijo en tramites de pensiones 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C25" t="str">
            <v>2.1.1.4</v>
          </cell>
          <cell r="D25" t="str">
            <v>Sueldo anual No.13</v>
          </cell>
          <cell r="E25">
            <v>51083905.079443999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-51083905.079443999</v>
          </cell>
        </row>
        <row r="26">
          <cell r="C26" t="str">
            <v>2.1.1.4.01</v>
          </cell>
          <cell r="D26" t="str">
            <v>Salario No. 13</v>
          </cell>
          <cell r="E26">
            <v>51083905.079443999</v>
          </cell>
          <cell r="R26">
            <v>0</v>
          </cell>
          <cell r="S26">
            <v>-51083905.079443999</v>
          </cell>
        </row>
        <row r="27">
          <cell r="C27" t="str">
            <v>2.1.1.5</v>
          </cell>
          <cell r="D27" t="str">
            <v>Prestaciones económicas</v>
          </cell>
          <cell r="E27">
            <v>0</v>
          </cell>
          <cell r="F27">
            <v>0</v>
          </cell>
          <cell r="G27">
            <v>0</v>
          </cell>
          <cell r="H27">
            <v>41116.75</v>
          </cell>
          <cell r="I27">
            <v>1708451.86</v>
          </cell>
          <cell r="J27">
            <v>0</v>
          </cell>
          <cell r="K27">
            <v>0</v>
          </cell>
          <cell r="L27">
            <v>320691.62</v>
          </cell>
          <cell r="M27">
            <v>685764.92999999993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2756025.16</v>
          </cell>
          <cell r="S27">
            <v>2756025.16</v>
          </cell>
        </row>
        <row r="28">
          <cell r="C28" t="str">
            <v>2.1.1.5.03</v>
          </cell>
          <cell r="D28" t="str">
            <v>Prestacion Laboral por Desvinculación</v>
          </cell>
          <cell r="E28">
            <v>0</v>
          </cell>
          <cell r="I28">
            <v>1084473.33</v>
          </cell>
          <cell r="L28">
            <v>153750</v>
          </cell>
          <cell r="M28">
            <v>426600</v>
          </cell>
          <cell r="R28">
            <v>1664823.33</v>
          </cell>
          <cell r="S28">
            <v>1664823.33</v>
          </cell>
        </row>
        <row r="29">
          <cell r="C29" t="str">
            <v>2.1.1.5.04</v>
          </cell>
          <cell r="D29" t="str">
            <v>Proporción de vacaciones no disfrutadas</v>
          </cell>
          <cell r="E29">
            <v>0</v>
          </cell>
          <cell r="H29">
            <v>41116.75</v>
          </cell>
          <cell r="I29">
            <v>623978.53</v>
          </cell>
          <cell r="L29">
            <v>166941.62</v>
          </cell>
          <cell r="M29">
            <v>259164.93</v>
          </cell>
          <cell r="R29">
            <v>1091201.83</v>
          </cell>
          <cell r="S29">
            <v>1091201.83</v>
          </cell>
        </row>
        <row r="30">
          <cell r="C30" t="str">
            <v>2.1.2</v>
          </cell>
          <cell r="D30" t="str">
            <v>SOBRESUELDOS</v>
          </cell>
          <cell r="E30">
            <v>39755490.760000005</v>
          </cell>
          <cell r="F30">
            <v>0</v>
          </cell>
          <cell r="G30">
            <v>1134566.67</v>
          </cell>
          <cell r="H30">
            <v>559066.67000000004</v>
          </cell>
          <cell r="I30">
            <v>558500</v>
          </cell>
          <cell r="J30">
            <v>558500</v>
          </cell>
          <cell r="K30">
            <v>550000</v>
          </cell>
          <cell r="L30">
            <v>550000</v>
          </cell>
          <cell r="M30">
            <v>13642903.68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17553537.02</v>
          </cell>
          <cell r="S30">
            <v>-22201953.740000006</v>
          </cell>
        </row>
        <row r="31">
          <cell r="C31" t="str">
            <v>2.1.2.2</v>
          </cell>
          <cell r="D31" t="str">
            <v xml:space="preserve">Compensación </v>
          </cell>
          <cell r="E31">
            <v>39755490.760000005</v>
          </cell>
          <cell r="F31">
            <v>0</v>
          </cell>
          <cell r="G31">
            <v>1134566.67</v>
          </cell>
          <cell r="H31">
            <v>559066.67000000004</v>
          </cell>
          <cell r="I31">
            <v>558500</v>
          </cell>
          <cell r="J31">
            <v>558500</v>
          </cell>
          <cell r="K31">
            <v>550000</v>
          </cell>
          <cell r="L31">
            <v>550000</v>
          </cell>
          <cell r="M31">
            <v>13642903.68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17553537.02</v>
          </cell>
          <cell r="S31">
            <v>-22201953.740000006</v>
          </cell>
        </row>
        <row r="32">
          <cell r="C32" t="str">
            <v>2.1.2.2.01</v>
          </cell>
          <cell r="D32" t="str">
            <v>Compensación por gastos de alimentación</v>
          </cell>
          <cell r="E32">
            <v>0</v>
          </cell>
          <cell r="R32">
            <v>0</v>
          </cell>
          <cell r="S32">
            <v>0</v>
          </cell>
        </row>
        <row r="33">
          <cell r="C33" t="str">
            <v>2.1.2.2.03</v>
          </cell>
          <cell r="D33" t="str">
            <v>Pago de horas extraordinarias</v>
          </cell>
          <cell r="E33">
            <v>0</v>
          </cell>
          <cell r="S33">
            <v>0</v>
          </cell>
        </row>
        <row r="34">
          <cell r="C34" t="str">
            <v>2.1.2.2.05</v>
          </cell>
          <cell r="D34" t="str">
            <v>Compensacion Servicios de Seguridad</v>
          </cell>
          <cell r="E34">
            <v>7686000</v>
          </cell>
          <cell r="G34">
            <v>1134566.67</v>
          </cell>
          <cell r="H34">
            <v>559066.67000000004</v>
          </cell>
          <cell r="I34">
            <v>558500</v>
          </cell>
          <cell r="J34">
            <v>558500</v>
          </cell>
          <cell r="K34">
            <v>550000</v>
          </cell>
          <cell r="L34">
            <v>550000</v>
          </cell>
          <cell r="M34">
            <v>541500</v>
          </cell>
          <cell r="R34">
            <v>4452133.34</v>
          </cell>
          <cell r="S34">
            <v>-3233866.66</v>
          </cell>
        </row>
        <row r="35">
          <cell r="C35" t="str">
            <v>2.1.2.2.06</v>
          </cell>
          <cell r="D35" t="str">
            <v>Incentivo por Rendimiento Individual</v>
          </cell>
          <cell r="E35">
            <v>16034745.380000001</v>
          </cell>
          <cell r="M35">
            <v>13101403.68</v>
          </cell>
          <cell r="R35">
            <v>13101403.68</v>
          </cell>
          <cell r="S35">
            <v>-2933341.7000000011</v>
          </cell>
        </row>
        <row r="36">
          <cell r="C36" t="str">
            <v>2.1.2.2.09</v>
          </cell>
          <cell r="D36" t="str">
            <v>Bono por Desempeño a servidores de carrera</v>
          </cell>
          <cell r="E36">
            <v>0</v>
          </cell>
          <cell r="R36">
            <v>0</v>
          </cell>
          <cell r="S36">
            <v>0</v>
          </cell>
        </row>
        <row r="37">
          <cell r="C37" t="str">
            <v>2.1.2.2.10</v>
          </cell>
          <cell r="D37" t="str">
            <v>Compensacion por cumplimiento de indicadores del MAP</v>
          </cell>
          <cell r="E37">
            <v>16034745.380000001</v>
          </cell>
          <cell r="R37">
            <v>0</v>
          </cell>
          <cell r="S37">
            <v>-16034745.380000001</v>
          </cell>
        </row>
        <row r="38">
          <cell r="C38" t="str">
            <v>2.1.3</v>
          </cell>
          <cell r="D38" t="str">
            <v>DIETAS Y GASTOS DE REPRESENTACION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C39" t="str">
            <v>2.1.3.2</v>
          </cell>
          <cell r="D39" t="str">
            <v xml:space="preserve">Gastos de representacion   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C40" t="str">
            <v>2.1.3.2.01</v>
          </cell>
          <cell r="D40" t="str">
            <v>Gastos de representacion en el pais</v>
          </cell>
          <cell r="E40">
            <v>0</v>
          </cell>
          <cell r="R40">
            <v>0</v>
          </cell>
          <cell r="S40">
            <v>0</v>
          </cell>
        </row>
        <row r="41">
          <cell r="C41" t="str">
            <v>2.1.4</v>
          </cell>
          <cell r="D41" t="str">
            <v>GRATIFICACIONES Y BONIFICACIONES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C42" t="str">
            <v>2.1.4.2.02</v>
          </cell>
          <cell r="D42" t="str">
            <v>Gratificaciones por Pasantías</v>
          </cell>
          <cell r="E42">
            <v>0</v>
          </cell>
          <cell r="R42">
            <v>0</v>
          </cell>
          <cell r="S42">
            <v>0</v>
          </cell>
        </row>
        <row r="43">
          <cell r="C43" t="str">
            <v>2.1.5</v>
          </cell>
          <cell r="D43" t="str">
            <v>CONTRIBUCIONES A LA SEGURIDAD SOCIAL</v>
          </cell>
          <cell r="E43">
            <v>31261720.120556004</v>
          </cell>
          <cell r="F43">
            <v>0</v>
          </cell>
          <cell r="G43">
            <v>4764958.8900000006</v>
          </cell>
          <cell r="H43">
            <v>2462542.34</v>
          </cell>
          <cell r="I43">
            <v>2542281.83</v>
          </cell>
          <cell r="J43">
            <v>2614087.4300000002</v>
          </cell>
          <cell r="K43">
            <v>2658135.7799999998</v>
          </cell>
          <cell r="L43">
            <v>2789443.85</v>
          </cell>
          <cell r="M43">
            <v>2843694.37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20675144.490000002</v>
          </cell>
          <cell r="S43">
            <v>-10586575.630556002</v>
          </cell>
        </row>
        <row r="44">
          <cell r="C44" t="str">
            <v>2.1.5.1</v>
          </cell>
          <cell r="D44" t="str">
            <v xml:space="preserve">Contribuciones al Seguro de Salud </v>
          </cell>
          <cell r="E44">
            <v>14447709.349236</v>
          </cell>
          <cell r="F44">
            <v>0</v>
          </cell>
          <cell r="G44">
            <v>2213503.25</v>
          </cell>
          <cell r="H44">
            <v>1144562.81</v>
          </cell>
          <cell r="I44">
            <v>1182924.03</v>
          </cell>
          <cell r="J44">
            <v>1216796.02</v>
          </cell>
          <cell r="K44">
            <v>1237170.31</v>
          </cell>
          <cell r="L44">
            <v>1298444.3400000001</v>
          </cell>
          <cell r="M44">
            <v>1316363.6100000001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9609764.3699999992</v>
          </cell>
          <cell r="S44">
            <v>-4837944.9792360011</v>
          </cell>
        </row>
        <row r="45">
          <cell r="C45" t="str">
            <v>2.1.5.1.01</v>
          </cell>
          <cell r="D45" t="str">
            <v>Contribuciones al Seguro de Salud</v>
          </cell>
          <cell r="E45">
            <v>14447709.349236</v>
          </cell>
          <cell r="G45">
            <v>2213503.25</v>
          </cell>
          <cell r="H45">
            <v>1144562.81</v>
          </cell>
          <cell r="I45">
            <v>1182924.03</v>
          </cell>
          <cell r="J45">
            <v>1216796.02</v>
          </cell>
          <cell r="K45">
            <v>1237170.31</v>
          </cell>
          <cell r="L45">
            <v>1298444.3400000001</v>
          </cell>
          <cell r="M45">
            <v>1316363.6100000001</v>
          </cell>
          <cell r="R45">
            <v>9609764.3699999992</v>
          </cell>
          <cell r="S45">
            <v>-4837944.9792360011</v>
          </cell>
        </row>
        <row r="46">
          <cell r="C46" t="str">
            <v>2.1.5.2</v>
          </cell>
          <cell r="D46" t="str">
            <v>Contribuciones al Seguro de Pensiones</v>
          </cell>
          <cell r="E46">
            <v>14468086.41884</v>
          </cell>
          <cell r="F46">
            <v>0</v>
          </cell>
          <cell r="G46">
            <v>2230265.9500000002</v>
          </cell>
          <cell r="H46">
            <v>1152380.67</v>
          </cell>
          <cell r="I46">
            <v>1190796.01</v>
          </cell>
          <cell r="J46">
            <v>1224715.79</v>
          </cell>
          <cell r="K46">
            <v>1245118.82</v>
          </cell>
          <cell r="L46">
            <v>1306479.24</v>
          </cell>
          <cell r="M46">
            <v>1324423.78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9674180.2599999998</v>
          </cell>
          <cell r="S46">
            <v>-4793906.1588400006</v>
          </cell>
        </row>
        <row r="47">
          <cell r="C47" t="str">
            <v>2.1.5.2.01</v>
          </cell>
          <cell r="D47" t="str">
            <v>Contribuciones al Seguro de Pensiones</v>
          </cell>
          <cell r="E47">
            <v>14468086.41884</v>
          </cell>
          <cell r="G47">
            <v>2230265.9500000002</v>
          </cell>
          <cell r="H47">
            <v>1152380.67</v>
          </cell>
          <cell r="I47">
            <v>1190796.01</v>
          </cell>
          <cell r="J47">
            <v>1224715.79</v>
          </cell>
          <cell r="K47">
            <v>1245118.82</v>
          </cell>
          <cell r="L47">
            <v>1306479.24</v>
          </cell>
          <cell r="M47">
            <v>1324423.78</v>
          </cell>
          <cell r="R47">
            <v>9674180.2599999998</v>
          </cell>
          <cell r="S47">
            <v>-4793906.1588400006</v>
          </cell>
        </row>
        <row r="48">
          <cell r="C48" t="str">
            <v>2.1.5.3</v>
          </cell>
          <cell r="D48" t="str">
            <v>Contribuciones al Seguroo de Riesgo Laboral</v>
          </cell>
          <cell r="E48">
            <v>2345924.3524799999</v>
          </cell>
          <cell r="F48">
            <v>0</v>
          </cell>
          <cell r="G48">
            <v>321189.69</v>
          </cell>
          <cell r="H48">
            <v>165598.85999999999</v>
          </cell>
          <cell r="I48">
            <v>168561.79</v>
          </cell>
          <cell r="J48">
            <v>172575.62</v>
          </cell>
          <cell r="K48">
            <v>175846.65</v>
          </cell>
          <cell r="L48">
            <v>184520.27</v>
          </cell>
          <cell r="M48">
            <v>202906.98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1391199.8599999999</v>
          </cell>
          <cell r="S48">
            <v>-954724.49248000002</v>
          </cell>
        </row>
        <row r="49">
          <cell r="C49" t="str">
            <v>2.1.5.3.01</v>
          </cell>
          <cell r="D49" t="str">
            <v>Contribuciones al Seguro de Riesgo Laboral</v>
          </cell>
          <cell r="E49">
            <v>2345924.3524799999</v>
          </cell>
          <cell r="G49">
            <v>321189.69</v>
          </cell>
          <cell r="H49">
            <v>165598.85999999999</v>
          </cell>
          <cell r="I49">
            <v>168561.79</v>
          </cell>
          <cell r="J49">
            <v>172575.62</v>
          </cell>
          <cell r="K49">
            <v>175846.65</v>
          </cell>
          <cell r="L49">
            <v>184520.27</v>
          </cell>
          <cell r="M49">
            <v>202906.98</v>
          </cell>
          <cell r="R49">
            <v>1391199.8599999999</v>
          </cell>
          <cell r="S49">
            <v>-954724.49248000002</v>
          </cell>
        </row>
        <row r="50">
          <cell r="C50">
            <v>2.2000000000000002</v>
          </cell>
          <cell r="D50" t="str">
            <v>CONTRATACION DE SERVICIOS</v>
          </cell>
          <cell r="E50">
            <v>36011225.93</v>
          </cell>
          <cell r="F50">
            <v>0</v>
          </cell>
          <cell r="G50">
            <v>878246.48</v>
          </cell>
          <cell r="H50">
            <v>1938409.3599999999</v>
          </cell>
          <cell r="I50">
            <v>1766097.69</v>
          </cell>
          <cell r="J50">
            <v>3061550.04</v>
          </cell>
          <cell r="K50">
            <v>974265.6</v>
          </cell>
          <cell r="L50">
            <v>2747851.84</v>
          </cell>
          <cell r="M50">
            <v>2326883.9500000002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13693304.960000001</v>
          </cell>
          <cell r="S50">
            <v>-22317920.969999999</v>
          </cell>
        </row>
        <row r="51">
          <cell r="C51" t="str">
            <v>2.2.1</v>
          </cell>
          <cell r="D51" t="str">
            <v>SERVICIOS BÁSICOS</v>
          </cell>
          <cell r="E51">
            <v>18575820</v>
          </cell>
          <cell r="F51">
            <v>0</v>
          </cell>
          <cell r="G51">
            <v>878246.48</v>
          </cell>
          <cell r="H51">
            <v>1938409.3599999999</v>
          </cell>
          <cell r="I51">
            <v>1634888.69</v>
          </cell>
          <cell r="J51">
            <v>2385017.48</v>
          </cell>
          <cell r="K51">
            <v>318690.90999999997</v>
          </cell>
          <cell r="L51">
            <v>1862658.5699999998</v>
          </cell>
          <cell r="M51">
            <v>1864027.32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10881938.810000001</v>
          </cell>
          <cell r="S51">
            <v>-7693881.1899999995</v>
          </cell>
        </row>
        <row r="52">
          <cell r="C52" t="str">
            <v>2.2.1.1</v>
          </cell>
          <cell r="D52" t="str">
            <v>Radiocomunicación</v>
          </cell>
          <cell r="E52">
            <v>78750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-78750</v>
          </cell>
        </row>
        <row r="53">
          <cell r="C53" t="str">
            <v>2.2.1.1.01</v>
          </cell>
          <cell r="D53" t="str">
            <v>Radiocomunicación</v>
          </cell>
          <cell r="E53">
            <v>78750</v>
          </cell>
          <cell r="R53">
            <v>0</v>
          </cell>
          <cell r="S53">
            <v>-78750</v>
          </cell>
        </row>
        <row r="54">
          <cell r="C54" t="str">
            <v>2.2.1.2</v>
          </cell>
          <cell r="D54" t="str">
            <v>Servicios Telefonicos Larga Distancia</v>
          </cell>
          <cell r="E54">
            <v>175000</v>
          </cell>
          <cell r="F54">
            <v>0</v>
          </cell>
          <cell r="G54">
            <v>0</v>
          </cell>
          <cell r="H54">
            <v>13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13</v>
          </cell>
          <cell r="S54">
            <v>-174987</v>
          </cell>
        </row>
        <row r="55">
          <cell r="C55" t="str">
            <v>2.2.1.2.01</v>
          </cell>
          <cell r="D55" t="str">
            <v>Servicio Telefónico de Larga Distancia</v>
          </cell>
          <cell r="E55">
            <v>175000</v>
          </cell>
          <cell r="H55">
            <v>13</v>
          </cell>
          <cell r="R55">
            <v>13</v>
          </cell>
          <cell r="S55">
            <v>-174987</v>
          </cell>
        </row>
        <row r="56">
          <cell r="C56" t="str">
            <v>2.2.1.3</v>
          </cell>
          <cell r="D56" t="str">
            <v>Telefono Local</v>
          </cell>
          <cell r="E56">
            <v>3850606</v>
          </cell>
          <cell r="F56">
            <v>0</v>
          </cell>
          <cell r="G56">
            <v>122261.22</v>
          </cell>
          <cell r="H56">
            <v>150637.07999999999</v>
          </cell>
          <cell r="I56">
            <v>39764.449999999997</v>
          </cell>
          <cell r="J56">
            <v>119695.09</v>
          </cell>
          <cell r="K56">
            <v>23072.27</v>
          </cell>
          <cell r="L56">
            <v>51788.18</v>
          </cell>
          <cell r="M56">
            <v>129690.91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636909.19999999995</v>
          </cell>
          <cell r="S56">
            <v>-3213696.8</v>
          </cell>
        </row>
        <row r="57">
          <cell r="C57" t="str">
            <v>2.2.1.3.01</v>
          </cell>
          <cell r="D57" t="str">
            <v>Teléfono Local</v>
          </cell>
          <cell r="E57">
            <v>3850606</v>
          </cell>
          <cell r="G57">
            <v>122261.22</v>
          </cell>
          <cell r="H57">
            <v>150637.07999999999</v>
          </cell>
          <cell r="I57">
            <v>39764.449999999997</v>
          </cell>
          <cell r="J57">
            <v>119695.09</v>
          </cell>
          <cell r="K57">
            <v>23072.27</v>
          </cell>
          <cell r="L57">
            <v>51788.18</v>
          </cell>
          <cell r="M57">
            <v>129690.91</v>
          </cell>
          <cell r="R57">
            <v>636909.19999999995</v>
          </cell>
          <cell r="S57">
            <v>-3213696.8</v>
          </cell>
        </row>
        <row r="58">
          <cell r="C58" t="str">
            <v>2.2.1.5</v>
          </cell>
          <cell r="D58" t="str">
            <v>Servicio de Internet y Televisión por Cable</v>
          </cell>
          <cell r="E58">
            <v>5533555</v>
          </cell>
          <cell r="F58">
            <v>0</v>
          </cell>
          <cell r="G58">
            <v>716393.26</v>
          </cell>
          <cell r="H58">
            <v>1392759.18</v>
          </cell>
          <cell r="I58">
            <v>813241.93</v>
          </cell>
          <cell r="J58">
            <v>1477768.19</v>
          </cell>
          <cell r="K58">
            <v>-493495.2</v>
          </cell>
          <cell r="L58">
            <v>671402</v>
          </cell>
          <cell r="M58">
            <v>781968.39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5360037.75</v>
          </cell>
          <cell r="S58">
            <v>-173517.25</v>
          </cell>
        </row>
        <row r="59">
          <cell r="C59" t="str">
            <v>2.2.1.5.01</v>
          </cell>
          <cell r="D59" t="str">
            <v>Servicio de Internet y Televisión por Cable</v>
          </cell>
          <cell r="E59">
            <v>5533555</v>
          </cell>
          <cell r="G59">
            <v>716393.26</v>
          </cell>
          <cell r="H59">
            <v>1392759.18</v>
          </cell>
          <cell r="I59">
            <v>813241.93</v>
          </cell>
          <cell r="J59">
            <v>1477768.19</v>
          </cell>
          <cell r="K59">
            <v>-493495.2</v>
          </cell>
          <cell r="L59">
            <v>671402</v>
          </cell>
          <cell r="M59">
            <v>781968.39</v>
          </cell>
          <cell r="R59">
            <v>5360037.75</v>
          </cell>
          <cell r="S59">
            <v>-173517.25</v>
          </cell>
        </row>
        <row r="60">
          <cell r="C60" t="str">
            <v>2.2.1.6</v>
          </cell>
          <cell r="D60" t="str">
            <v>Electricidad</v>
          </cell>
          <cell r="E60">
            <v>8687909</v>
          </cell>
          <cell r="F60">
            <v>0</v>
          </cell>
          <cell r="G60">
            <v>0</v>
          </cell>
          <cell r="H60">
            <v>383226.1</v>
          </cell>
          <cell r="I60">
            <v>736235.31</v>
          </cell>
          <cell r="J60">
            <v>772921.2</v>
          </cell>
          <cell r="K60">
            <v>771489.84</v>
          </cell>
          <cell r="L60">
            <v>1093673.3899999999</v>
          </cell>
          <cell r="M60">
            <v>924432.02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4681977.8599999994</v>
          </cell>
          <cell r="S60">
            <v>-4005931.1400000006</v>
          </cell>
        </row>
        <row r="61">
          <cell r="C61" t="str">
            <v>2.2.1.6.01</v>
          </cell>
          <cell r="D61" t="str">
            <v>Energia Eléctrica</v>
          </cell>
          <cell r="E61">
            <v>8687909</v>
          </cell>
          <cell r="H61">
            <v>383226.1</v>
          </cell>
          <cell r="I61">
            <v>736235.31</v>
          </cell>
          <cell r="J61">
            <v>772921.2</v>
          </cell>
          <cell r="K61">
            <v>771489.84</v>
          </cell>
          <cell r="L61">
            <v>1093673.3899999999</v>
          </cell>
          <cell r="M61">
            <v>924432.02</v>
          </cell>
          <cell r="R61">
            <v>4681977.8599999994</v>
          </cell>
          <cell r="S61">
            <v>-4005931.1400000006</v>
          </cell>
        </row>
        <row r="62">
          <cell r="C62" t="str">
            <v>2.2.1.7</v>
          </cell>
          <cell r="D62" t="str">
            <v>Agua</v>
          </cell>
          <cell r="E62">
            <v>200000</v>
          </cell>
          <cell r="F62">
            <v>0</v>
          </cell>
          <cell r="G62">
            <v>39592</v>
          </cell>
          <cell r="H62">
            <v>11774</v>
          </cell>
          <cell r="I62">
            <v>15647</v>
          </cell>
          <cell r="J62">
            <v>14633</v>
          </cell>
          <cell r="K62">
            <v>17624</v>
          </cell>
          <cell r="L62">
            <v>23295</v>
          </cell>
          <cell r="M62">
            <v>20436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143001</v>
          </cell>
          <cell r="S62">
            <v>-56999</v>
          </cell>
        </row>
        <row r="63">
          <cell r="C63" t="str">
            <v>2.2.1.7.01</v>
          </cell>
          <cell r="D63" t="str">
            <v>Agua</v>
          </cell>
          <cell r="E63">
            <v>200000</v>
          </cell>
          <cell r="G63">
            <v>39592</v>
          </cell>
          <cell r="H63">
            <v>11774</v>
          </cell>
          <cell r="I63">
            <v>15647</v>
          </cell>
          <cell r="J63">
            <v>14633</v>
          </cell>
          <cell r="K63">
            <v>17624</v>
          </cell>
          <cell r="L63">
            <v>23295</v>
          </cell>
          <cell r="M63">
            <v>20436</v>
          </cell>
          <cell r="R63">
            <v>143001</v>
          </cell>
          <cell r="S63">
            <v>-56999</v>
          </cell>
        </row>
        <row r="64">
          <cell r="C64" t="str">
            <v>2.2.1.8</v>
          </cell>
          <cell r="D64" t="str">
            <v>Recoleccion de Residuos</v>
          </cell>
          <cell r="E64">
            <v>50000</v>
          </cell>
          <cell r="F64">
            <v>0</v>
          </cell>
          <cell r="G64">
            <v>0</v>
          </cell>
          <cell r="H64">
            <v>0</v>
          </cell>
          <cell r="I64">
            <v>30000</v>
          </cell>
          <cell r="J64">
            <v>0</v>
          </cell>
          <cell r="K64">
            <v>0</v>
          </cell>
          <cell r="L64">
            <v>22500</v>
          </cell>
          <cell r="M64">
            <v>7500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60000</v>
          </cell>
          <cell r="S64">
            <v>10000</v>
          </cell>
        </row>
        <row r="65">
          <cell r="C65" t="str">
            <v>2.2.1.8.01</v>
          </cell>
          <cell r="D65" t="str">
            <v>Recoleccion de Residuos</v>
          </cell>
          <cell r="E65">
            <v>50000</v>
          </cell>
          <cell r="I65">
            <v>30000</v>
          </cell>
          <cell r="L65">
            <v>22500</v>
          </cell>
          <cell r="M65">
            <v>7500</v>
          </cell>
          <cell r="R65">
            <v>60000</v>
          </cell>
          <cell r="S65">
            <v>10000</v>
          </cell>
        </row>
        <row r="66">
          <cell r="C66" t="str">
            <v>2.2.2</v>
          </cell>
          <cell r="D66" t="str">
            <v>PUBLICIDAD, IMPRESIÓN Y ENCUADERNACION</v>
          </cell>
          <cell r="E66">
            <v>2261000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73558.31</v>
          </cell>
          <cell r="M66">
            <v>10508.33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84066.64</v>
          </cell>
          <cell r="S66">
            <v>-2176933.36</v>
          </cell>
        </row>
        <row r="67">
          <cell r="C67" t="str">
            <v>2.2.2.1</v>
          </cell>
          <cell r="D67" t="str">
            <v>Publicidad y Propaganda</v>
          </cell>
          <cell r="E67">
            <v>1261000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73558.31</v>
          </cell>
          <cell r="M67">
            <v>10508.33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84066.64</v>
          </cell>
          <cell r="S67">
            <v>-1176933.3600000001</v>
          </cell>
        </row>
        <row r="68">
          <cell r="C68" t="str">
            <v>2.2.2.1.01</v>
          </cell>
          <cell r="D68" t="str">
            <v>Publicidad y Propaganda</v>
          </cell>
          <cell r="E68">
            <v>1261000</v>
          </cell>
          <cell r="L68">
            <v>73558.31</v>
          </cell>
          <cell r="M68">
            <v>10508.33</v>
          </cell>
          <cell r="R68">
            <v>84066.64</v>
          </cell>
          <cell r="S68">
            <v>-1176933.3600000001</v>
          </cell>
        </row>
        <row r="69">
          <cell r="C69" t="str">
            <v>2.2.2.2</v>
          </cell>
          <cell r="D69" t="str">
            <v xml:space="preserve">Impresión, Encuadernación y rotulación </v>
          </cell>
          <cell r="E69">
            <v>1000000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-1000000</v>
          </cell>
        </row>
        <row r="70">
          <cell r="C70" t="str">
            <v>2.2.2.2.01</v>
          </cell>
          <cell r="D70" t="str">
            <v xml:space="preserve">Impresión, Encuadernacion y rotulacion </v>
          </cell>
          <cell r="E70">
            <v>1000000</v>
          </cell>
          <cell r="R70">
            <v>0</v>
          </cell>
          <cell r="S70">
            <v>-1000000</v>
          </cell>
        </row>
        <row r="71">
          <cell r="C71" t="str">
            <v>2.2.3</v>
          </cell>
          <cell r="D71" t="str">
            <v>VIATICOS</v>
          </cell>
          <cell r="E71">
            <v>1564810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-1564810</v>
          </cell>
        </row>
        <row r="72">
          <cell r="C72" t="str">
            <v>2.2.3.1</v>
          </cell>
          <cell r="D72" t="str">
            <v xml:space="preserve">Viaticos dentro del pais </v>
          </cell>
          <cell r="E72">
            <v>1564810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-1564810</v>
          </cell>
        </row>
        <row r="73">
          <cell r="C73" t="str">
            <v>2.2.3.1.01</v>
          </cell>
          <cell r="D73" t="str">
            <v xml:space="preserve">Viaticos dentro del pais </v>
          </cell>
          <cell r="E73">
            <v>1564810</v>
          </cell>
          <cell r="R73">
            <v>0</v>
          </cell>
          <cell r="S73">
            <v>-1564810</v>
          </cell>
        </row>
        <row r="74">
          <cell r="C74" t="str">
            <v>2.2.3.2</v>
          </cell>
          <cell r="D74" t="str">
            <v>Viaticos fuera del pais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C75" t="str">
            <v>2.2.3.2.01</v>
          </cell>
          <cell r="D75" t="str">
            <v>Viaticos fuera del pais</v>
          </cell>
          <cell r="E75">
            <v>0</v>
          </cell>
          <cell r="R75">
            <v>0</v>
          </cell>
          <cell r="S75">
            <v>0</v>
          </cell>
        </row>
        <row r="76">
          <cell r="C76" t="str">
            <v>2.2.4</v>
          </cell>
          <cell r="D76" t="str">
            <v>TRANSPORTE Y ALMACENAJE</v>
          </cell>
          <cell r="E76">
            <v>1460309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40000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40000</v>
          </cell>
          <cell r="S76">
            <v>-1420309</v>
          </cell>
        </row>
        <row r="77">
          <cell r="C77" t="str">
            <v>2.2.4.1</v>
          </cell>
          <cell r="D77" t="str">
            <v>Pasajes y gastos de transporte</v>
          </cell>
          <cell r="E77">
            <v>1460309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40000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40000</v>
          </cell>
          <cell r="S77">
            <v>-1420309</v>
          </cell>
        </row>
        <row r="78">
          <cell r="C78" t="str">
            <v>2.2.4.1.01</v>
          </cell>
          <cell r="D78" t="str">
            <v>Pasajes y gastos de transporte</v>
          </cell>
          <cell r="E78">
            <v>1460309</v>
          </cell>
          <cell r="M78">
            <v>40000</v>
          </cell>
          <cell r="R78">
            <v>40000</v>
          </cell>
          <cell r="S78">
            <v>-1420309</v>
          </cell>
        </row>
        <row r="79">
          <cell r="C79" t="str">
            <v>2.2.4.4</v>
          </cell>
          <cell r="D79" t="str">
            <v>Peaje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C80" t="str">
            <v>2.2.4.4.01</v>
          </cell>
          <cell r="D80" t="str">
            <v>Peaje</v>
          </cell>
          <cell r="E80">
            <v>0</v>
          </cell>
          <cell r="R80">
            <v>0</v>
          </cell>
          <cell r="S80">
            <v>0</v>
          </cell>
        </row>
        <row r="81">
          <cell r="C81" t="str">
            <v>2.2.5</v>
          </cell>
          <cell r="D81" t="str">
            <v>ALQUILERES Y RENTA</v>
          </cell>
          <cell r="E81">
            <v>900000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162294.37</v>
          </cell>
          <cell r="L81">
            <v>28499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190793.37</v>
          </cell>
          <cell r="S81">
            <v>-709206.63</v>
          </cell>
        </row>
        <row r="82">
          <cell r="C82" t="str">
            <v>2.2.5.1</v>
          </cell>
          <cell r="D82" t="str">
            <v>Alquileres y rentas de edificaciones y locales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C83" t="str">
            <v>2.2.5.1.01</v>
          </cell>
          <cell r="D83" t="str">
            <v>Alquileres y rentas de edificaciones y locales</v>
          </cell>
          <cell r="E83">
            <v>0</v>
          </cell>
          <cell r="R83">
            <v>0</v>
          </cell>
          <cell r="S83">
            <v>0</v>
          </cell>
        </row>
        <row r="84">
          <cell r="C84" t="str">
            <v>2.2.5.3</v>
          </cell>
          <cell r="D84" t="str">
            <v>Alquileres de maquinarias y equipos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C85" t="str">
            <v>2.2.5.3.04</v>
          </cell>
          <cell r="D85" t="str">
            <v>Alquiler de equipo de oficina y muebles</v>
          </cell>
          <cell r="E85">
            <v>0</v>
          </cell>
          <cell r="R85">
            <v>0</v>
          </cell>
          <cell r="S85">
            <v>0</v>
          </cell>
        </row>
        <row r="86">
          <cell r="C86" t="str">
            <v>2.2.5.8</v>
          </cell>
          <cell r="D86" t="str">
            <v>Otro alquileres y arrendamientos por derecho de usos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C87" t="str">
            <v>2.2.5.8.01</v>
          </cell>
          <cell r="D87" t="str">
            <v>Otro alquileres y arrendamientos por derecho de usos</v>
          </cell>
          <cell r="E87">
            <v>0</v>
          </cell>
          <cell r="R87">
            <v>0</v>
          </cell>
          <cell r="S87">
            <v>0</v>
          </cell>
        </row>
        <row r="88">
          <cell r="C88" t="str">
            <v>2.2.5.9</v>
          </cell>
          <cell r="D88" t="str">
            <v>Derecho de Uso</v>
          </cell>
          <cell r="E88">
            <v>900000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162294.37</v>
          </cell>
          <cell r="L88">
            <v>28499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190793.37</v>
          </cell>
          <cell r="S88">
            <v>-709206.63</v>
          </cell>
        </row>
        <row r="89">
          <cell r="C89" t="str">
            <v>2.2.5.9.01</v>
          </cell>
          <cell r="D89" t="str">
            <v xml:space="preserve">Licencias Informática </v>
          </cell>
          <cell r="E89">
            <v>900000</v>
          </cell>
          <cell r="K89">
            <v>162294.37</v>
          </cell>
          <cell r="L89">
            <v>28499</v>
          </cell>
          <cell r="R89">
            <v>190793.37</v>
          </cell>
          <cell r="S89">
            <v>-709206.63</v>
          </cell>
        </row>
        <row r="90">
          <cell r="C90" t="str">
            <v>2.2.6</v>
          </cell>
          <cell r="D90" t="str">
            <v xml:space="preserve">SEGUROS </v>
          </cell>
          <cell r="E90">
            <v>2155294.12</v>
          </cell>
          <cell r="F90">
            <v>0</v>
          </cell>
          <cell r="G90">
            <v>0</v>
          </cell>
          <cell r="H90">
            <v>0</v>
          </cell>
          <cell r="I90">
            <v>131209</v>
          </cell>
          <cell r="J90">
            <v>430455.18</v>
          </cell>
          <cell r="K90">
            <v>65860</v>
          </cell>
          <cell r="L90">
            <v>64973</v>
          </cell>
          <cell r="M90">
            <v>80755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773252.17999999993</v>
          </cell>
          <cell r="S90">
            <v>-1382041.9400000002</v>
          </cell>
        </row>
        <row r="91">
          <cell r="C91" t="str">
            <v>2.2.6.1</v>
          </cell>
          <cell r="D91" t="str">
            <v xml:space="preserve">Seguros de bienes inmuebles </v>
          </cell>
          <cell r="E91">
            <v>1000000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-1000000</v>
          </cell>
        </row>
        <row r="92">
          <cell r="C92" t="str">
            <v>2.2.6.1.01</v>
          </cell>
          <cell r="D92" t="str">
            <v>Seguros de bienes inmuebles  e infraestructura</v>
          </cell>
          <cell r="E92">
            <v>1000000</v>
          </cell>
          <cell r="R92">
            <v>0</v>
          </cell>
          <cell r="S92">
            <v>-1000000</v>
          </cell>
        </row>
        <row r="93">
          <cell r="C93" t="str">
            <v>2.2.6.2</v>
          </cell>
          <cell r="D93" t="str">
            <v xml:space="preserve">Seguros de bienes Muebles </v>
          </cell>
          <cell r="E93">
            <v>120000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356154.18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356154.18</v>
          </cell>
          <cell r="S93">
            <v>236154.18</v>
          </cell>
        </row>
        <row r="94">
          <cell r="C94" t="str">
            <v>2.2.6.2.01</v>
          </cell>
          <cell r="D94" t="str">
            <v>Seguros de Bienes Muebles</v>
          </cell>
          <cell r="E94">
            <v>120000</v>
          </cell>
          <cell r="J94">
            <v>356154.18</v>
          </cell>
          <cell r="R94">
            <v>356154.18</v>
          </cell>
          <cell r="S94">
            <v>236154.18</v>
          </cell>
        </row>
        <row r="95">
          <cell r="C95" t="str">
            <v>2.2.6.3</v>
          </cell>
          <cell r="D95" t="str">
            <v>Seguros de Personas</v>
          </cell>
          <cell r="E95">
            <v>1035294.12</v>
          </cell>
          <cell r="F95">
            <v>0</v>
          </cell>
          <cell r="G95">
            <v>0</v>
          </cell>
          <cell r="H95">
            <v>0</v>
          </cell>
          <cell r="I95">
            <v>131209</v>
          </cell>
          <cell r="J95">
            <v>74301</v>
          </cell>
          <cell r="K95">
            <v>65860</v>
          </cell>
          <cell r="L95">
            <v>64973</v>
          </cell>
          <cell r="M95">
            <v>80755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417098</v>
          </cell>
          <cell r="S95">
            <v>-618196.12</v>
          </cell>
        </row>
        <row r="96">
          <cell r="C96" t="str">
            <v>2.2.6.3.01</v>
          </cell>
          <cell r="D96" t="str">
            <v>Seguros de Personas</v>
          </cell>
          <cell r="E96">
            <v>1035294.12</v>
          </cell>
          <cell r="I96">
            <v>131209</v>
          </cell>
          <cell r="J96">
            <v>74301</v>
          </cell>
          <cell r="K96">
            <v>65860</v>
          </cell>
          <cell r="L96">
            <v>64973</v>
          </cell>
          <cell r="M96">
            <v>80755</v>
          </cell>
          <cell r="R96">
            <v>417098</v>
          </cell>
          <cell r="S96">
            <v>-618196.12</v>
          </cell>
        </row>
        <row r="97">
          <cell r="C97" t="str">
            <v>2.2.7</v>
          </cell>
          <cell r="D97" t="str">
            <v>SERVICIOS DE CONSERVACION, REPARACIONES MENORES E INSTALACIONES TEMPORALES</v>
          </cell>
          <cell r="E97">
            <v>5066758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231124.58</v>
          </cell>
          <cell r="K97">
            <v>177866.6</v>
          </cell>
          <cell r="L97">
            <v>217358.8</v>
          </cell>
          <cell r="M97">
            <v>153396.9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779746.88</v>
          </cell>
          <cell r="S97">
            <v>-4287011.12</v>
          </cell>
        </row>
        <row r="98">
          <cell r="C98" t="str">
            <v>2.2.7.1</v>
          </cell>
          <cell r="D98" t="str">
            <v>Contratación de Mantenimiento y Reparaciones Menores</v>
          </cell>
          <cell r="E98">
            <v>3166758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231124.58</v>
          </cell>
          <cell r="K98">
            <v>121000</v>
          </cell>
          <cell r="L98">
            <v>196284</v>
          </cell>
          <cell r="M98">
            <v>121000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669408.57999999996</v>
          </cell>
          <cell r="S98">
            <v>-2497349.42</v>
          </cell>
        </row>
        <row r="99">
          <cell r="C99" t="str">
            <v>2.2.7.1.01</v>
          </cell>
          <cell r="D99" t="str">
            <v>Mantenimiento y Reparacion Menores en edificaciones</v>
          </cell>
          <cell r="E99">
            <v>2216758</v>
          </cell>
          <cell r="L99">
            <v>75284</v>
          </cell>
          <cell r="R99">
            <v>75284</v>
          </cell>
          <cell r="S99">
            <v>-2141474</v>
          </cell>
        </row>
        <row r="100">
          <cell r="C100" t="str">
            <v>2.2.7.1.02</v>
          </cell>
          <cell r="D100" t="str">
            <v>Servicios especiales de mantenimiento y reparación</v>
          </cell>
          <cell r="E100">
            <v>950000</v>
          </cell>
          <cell r="K100">
            <v>121000</v>
          </cell>
          <cell r="L100">
            <v>121000</v>
          </cell>
          <cell r="M100">
            <v>121000</v>
          </cell>
        </row>
        <row r="101">
          <cell r="C101" t="str">
            <v>2.2.7.1.07</v>
          </cell>
          <cell r="D101" t="str">
            <v>Mantenimiento, reparación, servicios de pintura y sus derivados</v>
          </cell>
          <cell r="E101">
            <v>0</v>
          </cell>
          <cell r="J101">
            <v>231124.58</v>
          </cell>
          <cell r="R101">
            <v>231124.58</v>
          </cell>
          <cell r="S101">
            <v>231124.58</v>
          </cell>
        </row>
        <row r="102">
          <cell r="C102" t="str">
            <v>2.2.7.2</v>
          </cell>
          <cell r="D102" t="str">
            <v xml:space="preserve">Mantenimiento y Reparacion de maquinarias y equipos </v>
          </cell>
          <cell r="E102">
            <v>1900000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56866.6</v>
          </cell>
          <cell r="L102">
            <v>21074.799999999999</v>
          </cell>
          <cell r="M102">
            <v>32396.9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110338.29999999999</v>
          </cell>
          <cell r="S102">
            <v>-1789661.7</v>
          </cell>
        </row>
        <row r="103">
          <cell r="C103" t="str">
            <v>2.2.7.2.01</v>
          </cell>
          <cell r="D103" t="str">
            <v xml:space="preserve">Mantenimiento y Reparacion de  maquinarias y equipos </v>
          </cell>
          <cell r="E103">
            <v>0</v>
          </cell>
          <cell r="R103">
            <v>0</v>
          </cell>
          <cell r="S103">
            <v>0</v>
          </cell>
        </row>
        <row r="104">
          <cell r="C104" t="str">
            <v>2.2.7.2.02</v>
          </cell>
          <cell r="D104" t="str">
            <v>Mantenimiento y reparación de equipos de tecnología</v>
          </cell>
          <cell r="E104">
            <v>500000</v>
          </cell>
        </row>
        <row r="105">
          <cell r="C105" t="str">
            <v>2.2.7.2.06</v>
          </cell>
          <cell r="D105" t="str">
            <v xml:space="preserve">Mantenimiento y Reparacion de  equipos de transporte, traccion y elevacion </v>
          </cell>
          <cell r="E105">
            <v>700000</v>
          </cell>
          <cell r="K105">
            <v>56866.6</v>
          </cell>
          <cell r="L105">
            <v>21074.799999999999</v>
          </cell>
          <cell r="M105">
            <v>32396.9</v>
          </cell>
          <cell r="R105">
            <v>110338.29999999999</v>
          </cell>
          <cell r="S105">
            <v>-589661.69999999995</v>
          </cell>
        </row>
        <row r="106">
          <cell r="C106" t="str">
            <v>2.2.7.2.07</v>
          </cell>
          <cell r="D106" t="str">
            <v>Mantenimiento y reparación de equipos industriales y Producción</v>
          </cell>
          <cell r="E106">
            <v>700000</v>
          </cell>
        </row>
        <row r="107">
          <cell r="C107" t="str">
            <v>2.2.7.2.08</v>
          </cell>
          <cell r="D107" t="str">
            <v>Servicios de mantenimiento, reparacion, desmonte e instalacion</v>
          </cell>
          <cell r="E107">
            <v>0</v>
          </cell>
          <cell r="R107">
            <v>0</v>
          </cell>
          <cell r="S107">
            <v>0</v>
          </cell>
        </row>
        <row r="108">
          <cell r="C108" t="str">
            <v>2.2.8</v>
          </cell>
          <cell r="D108" t="str">
            <v>OTROS SERVICIOS NO INCLUIDOS EN CONCEPTOS ANTERIORES</v>
          </cell>
          <cell r="E108">
            <v>3644712.81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14952.8</v>
          </cell>
          <cell r="K108">
            <v>149253.72</v>
          </cell>
          <cell r="L108">
            <v>500804.16</v>
          </cell>
          <cell r="M108">
            <v>156956.4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821967.08</v>
          </cell>
          <cell r="S108">
            <v>-2822745.73</v>
          </cell>
        </row>
        <row r="109">
          <cell r="C109" t="str">
            <v>2.2.8.3.</v>
          </cell>
          <cell r="D109" t="str">
            <v>Servicios sanitarios médicos y veterinarios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C110" t="str">
            <v>2.2.8.3.01</v>
          </cell>
          <cell r="D110" t="str">
            <v>Servicios sanitarios medicos y veterinarios</v>
          </cell>
          <cell r="E110">
            <v>0</v>
          </cell>
          <cell r="R110">
            <v>0</v>
          </cell>
          <cell r="S110">
            <v>0</v>
          </cell>
        </row>
        <row r="111">
          <cell r="C111" t="str">
            <v>2.2.8.5</v>
          </cell>
          <cell r="D111" t="str">
            <v xml:space="preserve">Fumigacion, Lavanderia, Limpieza e Higiene </v>
          </cell>
          <cell r="E111">
            <v>1300000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125253.72</v>
          </cell>
          <cell r="L111">
            <v>500804.16</v>
          </cell>
          <cell r="M111">
            <v>142796.4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644520.92000000004</v>
          </cell>
          <cell r="S111">
            <v>-655479.07999999996</v>
          </cell>
        </row>
        <row r="112">
          <cell r="C112" t="str">
            <v>2.2.8.5.01</v>
          </cell>
          <cell r="D112" t="str">
            <v>Fumigación</v>
          </cell>
          <cell r="E112">
            <v>300000</v>
          </cell>
          <cell r="L112">
            <v>124333.36</v>
          </cell>
        </row>
        <row r="113">
          <cell r="C113" t="str">
            <v>2.2.8.5.03</v>
          </cell>
          <cell r="D113" t="str">
            <v>Limpieza e Higiene</v>
          </cell>
          <cell r="E113">
            <v>1000000</v>
          </cell>
          <cell r="K113">
            <v>125253.72</v>
          </cell>
          <cell r="L113">
            <v>376470.8</v>
          </cell>
          <cell r="M113">
            <v>142796.4</v>
          </cell>
          <cell r="R113">
            <v>644520.92000000004</v>
          </cell>
          <cell r="S113">
            <v>-355479.07999999996</v>
          </cell>
        </row>
        <row r="114">
          <cell r="C114" t="str">
            <v>2.2.8.6</v>
          </cell>
          <cell r="D114" t="str">
            <v>Servicio de organización de eventos, festividades y actividades de entret.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C115" t="str">
            <v>2.2.8.6.01</v>
          </cell>
          <cell r="D115" t="str">
            <v>Eventos generales</v>
          </cell>
          <cell r="E115">
            <v>0</v>
          </cell>
          <cell r="R115">
            <v>0</v>
          </cell>
          <cell r="S115">
            <v>0</v>
          </cell>
        </row>
        <row r="116">
          <cell r="C116" t="str">
            <v>2.2.8.7</v>
          </cell>
          <cell r="D116" t="str">
            <v>Servicios Tecnicos y Profesionales</v>
          </cell>
          <cell r="E116">
            <v>2344712.81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14952.8</v>
          </cell>
          <cell r="K116">
            <v>24000</v>
          </cell>
          <cell r="L116">
            <v>0</v>
          </cell>
          <cell r="M116">
            <v>14160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53112.800000000003</v>
          </cell>
          <cell r="S116">
            <v>-2291600.0100000002</v>
          </cell>
        </row>
        <row r="117">
          <cell r="C117" t="str">
            <v>2.2.8.7.01</v>
          </cell>
          <cell r="D117" t="str">
            <v>Servicios de ingenieria, arquitectura, investigaciones y analisis de facub</v>
          </cell>
          <cell r="E117">
            <v>0</v>
          </cell>
          <cell r="R117">
            <v>0</v>
          </cell>
          <cell r="S117">
            <v>0</v>
          </cell>
        </row>
        <row r="118">
          <cell r="C118" t="str">
            <v>2.2.8.7.02</v>
          </cell>
          <cell r="D118" t="str">
            <v>Servicios Jurídicos</v>
          </cell>
          <cell r="E118">
            <v>800000</v>
          </cell>
          <cell r="J118">
            <v>14952.8</v>
          </cell>
          <cell r="M118">
            <v>14160</v>
          </cell>
          <cell r="R118">
            <v>29112.799999999999</v>
          </cell>
          <cell r="S118">
            <v>-770887.2</v>
          </cell>
        </row>
        <row r="119">
          <cell r="C119" t="str">
            <v>2.2.8.7.04</v>
          </cell>
          <cell r="D119" t="str">
            <v xml:space="preserve">Servicios de Capacitación </v>
          </cell>
          <cell r="E119">
            <v>1203500</v>
          </cell>
          <cell r="K119">
            <v>24000</v>
          </cell>
          <cell r="R119">
            <v>24000</v>
          </cell>
          <cell r="S119">
            <v>-1179500</v>
          </cell>
        </row>
        <row r="120">
          <cell r="C120" t="str">
            <v>2.2.8.7.06</v>
          </cell>
          <cell r="D120" t="str">
            <v>Otros servicios técnicos profesionales</v>
          </cell>
          <cell r="E120">
            <v>341212.80999999988</v>
          </cell>
          <cell r="R120">
            <v>0</v>
          </cell>
          <cell r="S120">
            <v>-341212.80999999988</v>
          </cell>
        </row>
        <row r="121">
          <cell r="C121" t="str">
            <v>2.2.8.8</v>
          </cell>
          <cell r="D121" t="str">
            <v>Impuestos, derechos y tasas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C122" t="str">
            <v>2.2.8.8.01</v>
          </cell>
          <cell r="D122" t="str">
            <v>Impuestos</v>
          </cell>
          <cell r="E122">
            <v>0</v>
          </cell>
          <cell r="R122">
            <v>0</v>
          </cell>
          <cell r="S122">
            <v>0</v>
          </cell>
        </row>
        <row r="123">
          <cell r="C123" t="str">
            <v>2.2.9</v>
          </cell>
          <cell r="D123" t="str">
            <v>OTRAS CONTRATACIONES DE SERVICIOS</v>
          </cell>
          <cell r="E123">
            <v>382522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100300</v>
          </cell>
          <cell r="L123">
            <v>0</v>
          </cell>
          <cell r="M123">
            <v>21240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121540</v>
          </cell>
          <cell r="S123">
            <v>-260982</v>
          </cell>
        </row>
        <row r="124">
          <cell r="C124" t="str">
            <v>2.2.9.1</v>
          </cell>
          <cell r="D124" t="str">
            <v>Otras contratataciones de servicios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C125" t="str">
            <v>2.2.9.1.01</v>
          </cell>
          <cell r="D125" t="str">
            <v>Otras contratataciones de servicios</v>
          </cell>
          <cell r="E125">
            <v>0</v>
          </cell>
          <cell r="R125">
            <v>0</v>
          </cell>
          <cell r="S125">
            <v>0</v>
          </cell>
        </row>
        <row r="126">
          <cell r="C126" t="str">
            <v>2.2.9.2</v>
          </cell>
          <cell r="D126" t="str">
            <v xml:space="preserve">Servicios de Alimentacion </v>
          </cell>
          <cell r="E126">
            <v>382522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100300</v>
          </cell>
          <cell r="L126">
            <v>0</v>
          </cell>
          <cell r="M126">
            <v>21240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121540</v>
          </cell>
          <cell r="S126">
            <v>-260982</v>
          </cell>
        </row>
        <row r="127">
          <cell r="C127" t="str">
            <v>2.2.9.2.01</v>
          </cell>
          <cell r="D127" t="str">
            <v xml:space="preserve">Servicios de Alimentación </v>
          </cell>
          <cell r="E127">
            <v>382522</v>
          </cell>
          <cell r="K127">
            <v>100300</v>
          </cell>
          <cell r="M127">
            <v>21240</v>
          </cell>
          <cell r="R127">
            <v>121540</v>
          </cell>
          <cell r="S127">
            <v>-260982</v>
          </cell>
        </row>
        <row r="128">
          <cell r="C128">
            <v>2.2999999999999998</v>
          </cell>
          <cell r="D128" t="str">
            <v>MATERIALES Y SUMINISTROS</v>
          </cell>
          <cell r="E128">
            <v>19163451.07</v>
          </cell>
          <cell r="F128">
            <v>0</v>
          </cell>
          <cell r="G128">
            <v>0</v>
          </cell>
          <cell r="H128">
            <v>237100</v>
          </cell>
          <cell r="I128">
            <v>-16500</v>
          </cell>
          <cell r="J128">
            <v>508278.47</v>
          </cell>
          <cell r="K128">
            <v>1872593.6800000002</v>
          </cell>
          <cell r="L128">
            <v>659921.5</v>
          </cell>
          <cell r="M128">
            <v>699393.61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3960787.2600000002</v>
          </cell>
          <cell r="S128">
            <v>-15202663.810000001</v>
          </cell>
        </row>
        <row r="129">
          <cell r="C129" t="str">
            <v>2.3.1</v>
          </cell>
          <cell r="D129" t="str">
            <v>ALIMENTOS Y PRODUCTOS AGROFORESTALES</v>
          </cell>
          <cell r="E129">
            <v>800000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8196</v>
          </cell>
          <cell r="K129">
            <v>13576</v>
          </cell>
          <cell r="L129">
            <v>0</v>
          </cell>
          <cell r="M129">
            <v>319141.24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340913.24</v>
          </cell>
          <cell r="S129">
            <v>-459086.76</v>
          </cell>
        </row>
        <row r="130">
          <cell r="C130" t="str">
            <v>2.3.1.1</v>
          </cell>
          <cell r="D130" t="str">
            <v>Alimentos y Bebidas para personas</v>
          </cell>
          <cell r="E130">
            <v>800000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8196</v>
          </cell>
          <cell r="K130">
            <v>13576</v>
          </cell>
          <cell r="L130">
            <v>0</v>
          </cell>
          <cell r="M130">
            <v>319141.24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340913.24</v>
          </cell>
          <cell r="S130">
            <v>-459086.76</v>
          </cell>
        </row>
        <row r="131">
          <cell r="C131" t="str">
            <v>2.3.1.1.01</v>
          </cell>
          <cell r="D131" t="str">
            <v>Alimentos y Bebidas para personas</v>
          </cell>
          <cell r="E131">
            <v>800000</v>
          </cell>
          <cell r="J131">
            <v>8196</v>
          </cell>
          <cell r="K131">
            <v>13576</v>
          </cell>
          <cell r="M131">
            <v>319141.24</v>
          </cell>
          <cell r="R131">
            <v>340913.24</v>
          </cell>
          <cell r="S131">
            <v>-459086.76</v>
          </cell>
        </row>
        <row r="132">
          <cell r="C132" t="str">
            <v>2.3.1.3</v>
          </cell>
          <cell r="D132" t="str">
            <v>Productos agroforestales y pecuarios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C133" t="str">
            <v>2.3.1.3.03</v>
          </cell>
          <cell r="D133" t="str">
            <v>Productos forestales</v>
          </cell>
          <cell r="E133">
            <v>0</v>
          </cell>
          <cell r="R133">
            <v>0</v>
          </cell>
          <cell r="S133">
            <v>0</v>
          </cell>
        </row>
        <row r="134">
          <cell r="C134" t="str">
            <v>2.3.2</v>
          </cell>
          <cell r="D134" t="str">
            <v>TEXTILES Y VESTUARIOS</v>
          </cell>
          <cell r="E134">
            <v>140000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15269.2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15269.2</v>
          </cell>
          <cell r="S134">
            <v>-124730.8</v>
          </cell>
        </row>
        <row r="135">
          <cell r="C135" t="str">
            <v>2.3.2.1</v>
          </cell>
          <cell r="D135" t="str">
            <v>Hilados, fibras y telas</v>
          </cell>
          <cell r="E135">
            <v>100000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-100000</v>
          </cell>
        </row>
        <row r="136">
          <cell r="C136" t="str">
            <v>2.3.2.1.01</v>
          </cell>
          <cell r="D136" t="str">
            <v>Hilados, fibras y telas</v>
          </cell>
          <cell r="E136">
            <v>100000</v>
          </cell>
          <cell r="R136">
            <v>0</v>
          </cell>
          <cell r="S136">
            <v>-100000</v>
          </cell>
        </row>
        <row r="137">
          <cell r="C137" t="str">
            <v>2.3.2.2</v>
          </cell>
          <cell r="D137" t="str">
            <v>Acabados textiles</v>
          </cell>
          <cell r="E137">
            <v>30000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7198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7198</v>
          </cell>
          <cell r="S137">
            <v>-22802</v>
          </cell>
        </row>
        <row r="138">
          <cell r="C138" t="str">
            <v>2.3.2.2.01</v>
          </cell>
          <cell r="D138" t="str">
            <v>Acabados textiles</v>
          </cell>
          <cell r="E138">
            <v>30000</v>
          </cell>
          <cell r="K138">
            <v>7198</v>
          </cell>
          <cell r="R138">
            <v>7198</v>
          </cell>
          <cell r="S138">
            <v>-22802</v>
          </cell>
        </row>
        <row r="139">
          <cell r="C139" t="str">
            <v>2.3.2.3</v>
          </cell>
          <cell r="D139" t="str">
            <v>Prendas y accesorios de vestir</v>
          </cell>
          <cell r="E139">
            <v>10000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8071.2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8071.2</v>
          </cell>
          <cell r="S139">
            <v>-1928.8000000000002</v>
          </cell>
        </row>
        <row r="140">
          <cell r="C140" t="str">
            <v>2.3.2.3.01</v>
          </cell>
          <cell r="D140" t="str">
            <v>Prendas y accesorios de vestir</v>
          </cell>
          <cell r="E140">
            <v>10000</v>
          </cell>
          <cell r="K140">
            <v>8071.2</v>
          </cell>
          <cell r="R140">
            <v>8071.2</v>
          </cell>
          <cell r="S140">
            <v>-1928.8000000000002</v>
          </cell>
        </row>
        <row r="141">
          <cell r="C141" t="str">
            <v>2.3.2.4</v>
          </cell>
          <cell r="D141" t="str">
            <v>Calzados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</row>
        <row r="142">
          <cell r="C142" t="str">
            <v>2.3.2.4.01</v>
          </cell>
          <cell r="D142" t="str">
            <v>Calzados</v>
          </cell>
          <cell r="E142">
            <v>0</v>
          </cell>
          <cell r="R142">
            <v>0</v>
          </cell>
          <cell r="S142">
            <v>0</v>
          </cell>
        </row>
        <row r="143">
          <cell r="C143" t="str">
            <v>2.3.3</v>
          </cell>
          <cell r="D143" t="str">
            <v>PRODUCTOS DE PAPEL , CARTON E IMPRESOS</v>
          </cell>
          <cell r="E143">
            <v>978500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174020.5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174020.5</v>
          </cell>
          <cell r="S143">
            <v>-804479.5</v>
          </cell>
        </row>
        <row r="144">
          <cell r="C144" t="str">
            <v>2.3.3.1</v>
          </cell>
          <cell r="D144" t="str">
            <v>Papel de escritorio</v>
          </cell>
          <cell r="E144">
            <v>508500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-508500</v>
          </cell>
        </row>
        <row r="145">
          <cell r="C145" t="str">
            <v>2.3.3.1.01</v>
          </cell>
          <cell r="D145" t="str">
            <v>Papel de escritorio</v>
          </cell>
          <cell r="E145">
            <v>508500</v>
          </cell>
          <cell r="R145">
            <v>0</v>
          </cell>
          <cell r="S145">
            <v>-508500</v>
          </cell>
        </row>
        <row r="146">
          <cell r="C146" t="str">
            <v>2.3.3.2</v>
          </cell>
          <cell r="D146" t="str">
            <v xml:space="preserve">Productos de papel y carton </v>
          </cell>
          <cell r="E146">
            <v>470000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174020.5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174020.5</v>
          </cell>
          <cell r="S146">
            <v>-295979.5</v>
          </cell>
        </row>
        <row r="147">
          <cell r="C147" t="str">
            <v>2.3.3.2.01</v>
          </cell>
          <cell r="D147" t="str">
            <v xml:space="preserve">Productos de papel y carton </v>
          </cell>
          <cell r="E147">
            <v>470000</v>
          </cell>
          <cell r="K147">
            <v>174020.5</v>
          </cell>
          <cell r="R147">
            <v>174020.5</v>
          </cell>
          <cell r="S147">
            <v>-295979.5</v>
          </cell>
        </row>
        <row r="148">
          <cell r="C148" t="str">
            <v>2.3.3.3</v>
          </cell>
          <cell r="D148" t="str">
            <v>Productos de artes gráficas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49">
          <cell r="C149" t="str">
            <v>2.3.3.3.01</v>
          </cell>
          <cell r="D149" t="str">
            <v>Productos de artes graficas</v>
          </cell>
          <cell r="E149">
            <v>0</v>
          </cell>
          <cell r="R149">
            <v>0</v>
          </cell>
          <cell r="S149">
            <v>0</v>
          </cell>
        </row>
        <row r="150">
          <cell r="C150" t="str">
            <v>2.3.3.4</v>
          </cell>
          <cell r="D150" t="str">
            <v>Libros, Revistas y periodicos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</row>
        <row r="151">
          <cell r="C151" t="str">
            <v>2.3.3.4.01</v>
          </cell>
          <cell r="D151" t="str">
            <v>Libros, Revistas y periodicos</v>
          </cell>
          <cell r="E151">
            <v>0</v>
          </cell>
          <cell r="R151">
            <v>0</v>
          </cell>
          <cell r="S151">
            <v>0</v>
          </cell>
        </row>
        <row r="152">
          <cell r="C152" t="str">
            <v xml:space="preserve">2.3.4 </v>
          </cell>
          <cell r="D152" t="str">
            <v>PRODUCTOS FARMACEUTICOS</v>
          </cell>
          <cell r="E152">
            <v>200000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197676.14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197676.14</v>
          </cell>
          <cell r="S152">
            <v>-2323.859999999986</v>
          </cell>
        </row>
        <row r="153">
          <cell r="C153" t="str">
            <v>2.3.4.1</v>
          </cell>
          <cell r="D153" t="str">
            <v>Productos medicinales para uso humano</v>
          </cell>
          <cell r="E153">
            <v>200000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197676.14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197676.14</v>
          </cell>
          <cell r="S153">
            <v>-2323.859999999986</v>
          </cell>
        </row>
        <row r="154">
          <cell r="C154" t="str">
            <v>2.3.4.1.01</v>
          </cell>
          <cell r="D154" t="str">
            <v>Productos medicinales para uso humano</v>
          </cell>
          <cell r="E154">
            <v>200000</v>
          </cell>
          <cell r="M154">
            <v>197676.14</v>
          </cell>
          <cell r="R154">
            <v>197676.14</v>
          </cell>
          <cell r="S154">
            <v>-2323.859999999986</v>
          </cell>
        </row>
        <row r="155">
          <cell r="C155" t="str">
            <v>2.3.5</v>
          </cell>
          <cell r="D155" t="str">
            <v>PRODUCTOS DE CUERO, CAUCHO Y PLASTICOS</v>
          </cell>
          <cell r="E155">
            <v>300000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22496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22496</v>
          </cell>
          <cell r="S155">
            <v>-277504</v>
          </cell>
        </row>
        <row r="156">
          <cell r="C156" t="str">
            <v>2.3.5.1</v>
          </cell>
          <cell r="D156" t="str">
            <v>Productos de Cueros y Pieles</v>
          </cell>
          <cell r="E156">
            <v>0</v>
          </cell>
          <cell r="R156">
            <v>0</v>
          </cell>
          <cell r="S156">
            <v>0</v>
          </cell>
        </row>
        <row r="157">
          <cell r="C157" t="str">
            <v>2.3.5.1.01</v>
          </cell>
          <cell r="D157" t="str">
            <v>Productos de cueros y pieles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</row>
        <row r="158">
          <cell r="C158" t="str">
            <v>2.3.5.3</v>
          </cell>
          <cell r="D158" t="str">
            <v>Llantas y neumaticos</v>
          </cell>
          <cell r="R158">
            <v>0</v>
          </cell>
          <cell r="S158">
            <v>0</v>
          </cell>
        </row>
        <row r="159">
          <cell r="C159" t="str">
            <v>2.3.5.3.01</v>
          </cell>
          <cell r="D159" t="str">
            <v>Llantas y neumaticos</v>
          </cell>
          <cell r="E159">
            <v>0</v>
          </cell>
          <cell r="R159">
            <v>0</v>
          </cell>
          <cell r="S159">
            <v>0</v>
          </cell>
        </row>
        <row r="160">
          <cell r="C160" t="str">
            <v>2.3.5.5</v>
          </cell>
          <cell r="D160" t="str">
            <v>Articulos de plásticos</v>
          </cell>
          <cell r="E160">
            <v>300000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22496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22496</v>
          </cell>
          <cell r="S160">
            <v>-277504</v>
          </cell>
        </row>
        <row r="161">
          <cell r="C161" t="str">
            <v>2.3.5.5.01</v>
          </cell>
          <cell r="D161" t="str">
            <v>Articulos de plásticos</v>
          </cell>
          <cell r="E161">
            <v>300000</v>
          </cell>
          <cell r="K161">
            <v>22496</v>
          </cell>
          <cell r="R161">
            <v>22496</v>
          </cell>
          <cell r="S161">
            <v>-277504</v>
          </cell>
        </row>
        <row r="162">
          <cell r="C162" t="str">
            <v>2.3.6</v>
          </cell>
          <cell r="D162" t="str">
            <v>PRODUCTOS DE MATERIALES, METALICOS / NO METALICOS</v>
          </cell>
          <cell r="E162">
            <v>100000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-100000</v>
          </cell>
        </row>
        <row r="163">
          <cell r="C163" t="str">
            <v>2.3.6.3</v>
          </cell>
          <cell r="D163" t="str">
            <v>Productos metalicos y sus derivados</v>
          </cell>
          <cell r="E163">
            <v>100000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-100000</v>
          </cell>
        </row>
        <row r="164">
          <cell r="C164" t="str">
            <v>2.3.6.3.04</v>
          </cell>
          <cell r="D164" t="str">
            <v>Herramientas menores</v>
          </cell>
          <cell r="E164">
            <v>100000</v>
          </cell>
          <cell r="R164">
            <v>0</v>
          </cell>
          <cell r="S164">
            <v>-100000</v>
          </cell>
        </row>
        <row r="165">
          <cell r="C165" t="str">
            <v>2.3.3.3.06</v>
          </cell>
          <cell r="D165" t="str">
            <v>Accesorios de metal</v>
          </cell>
          <cell r="E165">
            <v>0</v>
          </cell>
          <cell r="R165">
            <v>0</v>
          </cell>
          <cell r="S165">
            <v>0</v>
          </cell>
        </row>
        <row r="166">
          <cell r="C166" t="str">
            <v>2.3.7</v>
          </cell>
          <cell r="D166" t="str">
            <v>COMBUSTIBLE, LUBRICANTES, PRODUCTOS QUIMICOS Y CONEXOS</v>
          </cell>
          <cell r="E166">
            <v>10593886.07</v>
          </cell>
          <cell r="F166">
            <v>0</v>
          </cell>
          <cell r="G166">
            <v>0</v>
          </cell>
          <cell r="H166">
            <v>237100</v>
          </cell>
          <cell r="I166">
            <v>-16500</v>
          </cell>
          <cell r="J166">
            <v>0</v>
          </cell>
          <cell r="K166">
            <v>1102313.3700000001</v>
          </cell>
          <cell r="L166">
            <v>460000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1782913.37</v>
          </cell>
          <cell r="S166">
            <v>-8810972.6999999993</v>
          </cell>
        </row>
        <row r="167">
          <cell r="C167" t="str">
            <v>2.3.7.1</v>
          </cell>
          <cell r="D167" t="str">
            <v>Combustibles y Lubricantes</v>
          </cell>
          <cell r="E167">
            <v>9194000</v>
          </cell>
          <cell r="F167">
            <v>0</v>
          </cell>
          <cell r="G167">
            <v>0</v>
          </cell>
          <cell r="H167">
            <v>237100</v>
          </cell>
          <cell r="I167">
            <v>-16500</v>
          </cell>
          <cell r="J167">
            <v>0</v>
          </cell>
          <cell r="K167">
            <v>1065000</v>
          </cell>
          <cell r="L167">
            <v>460000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1745600</v>
          </cell>
          <cell r="S167">
            <v>-7448400</v>
          </cell>
        </row>
        <row r="168">
          <cell r="C168" t="str">
            <v>2.3.7.1.01</v>
          </cell>
          <cell r="D168" t="str">
            <v>Gasolina</v>
          </cell>
          <cell r="E168">
            <v>4474000</v>
          </cell>
          <cell r="H168">
            <v>237100</v>
          </cell>
          <cell r="I168">
            <v>-16500</v>
          </cell>
          <cell r="K168">
            <v>1065000</v>
          </cell>
          <cell r="R168">
            <v>1285600</v>
          </cell>
          <cell r="S168">
            <v>-3188400</v>
          </cell>
        </row>
        <row r="169">
          <cell r="C169" t="str">
            <v>2.3.7.1.02</v>
          </cell>
          <cell r="D169" t="str">
            <v>Gasoil</v>
          </cell>
          <cell r="E169">
            <v>4000000</v>
          </cell>
          <cell r="L169">
            <v>460000</v>
          </cell>
          <cell r="R169">
            <v>460000</v>
          </cell>
          <cell r="S169">
            <v>-3540000</v>
          </cell>
        </row>
        <row r="170">
          <cell r="C170" t="str">
            <v>2.3.7.1.04</v>
          </cell>
          <cell r="D170" t="str">
            <v>Gas GLP</v>
          </cell>
          <cell r="E170">
            <v>720000</v>
          </cell>
        </row>
        <row r="171">
          <cell r="C171" t="str">
            <v>2.3.7.1.06</v>
          </cell>
          <cell r="D171" t="str">
            <v>Lubricantes</v>
          </cell>
          <cell r="E171">
            <v>0</v>
          </cell>
          <cell r="R171">
            <v>0</v>
          </cell>
          <cell r="S171">
            <v>0</v>
          </cell>
        </row>
        <row r="172">
          <cell r="C172" t="str">
            <v>2.3.7.2</v>
          </cell>
          <cell r="D172" t="str">
            <v xml:space="preserve"> Productos Químicos y Conexos</v>
          </cell>
          <cell r="E172">
            <v>1399886.07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37313.370000000003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21749.760000000002</v>
          </cell>
          <cell r="S172">
            <v>-1378136.31</v>
          </cell>
        </row>
        <row r="173">
          <cell r="C173" t="str">
            <v>2.3.7.2.01</v>
          </cell>
          <cell r="D173" t="str">
            <v>Productos explosivos y pirotecnia</v>
          </cell>
          <cell r="E173">
            <v>4000</v>
          </cell>
        </row>
        <row r="174">
          <cell r="C174" t="str">
            <v>2.3.7.2.03</v>
          </cell>
          <cell r="D174" t="str">
            <v>Productos quimicos de laboratorio y de uso personal</v>
          </cell>
          <cell r="E174">
            <v>130000</v>
          </cell>
          <cell r="K174">
            <v>13452</v>
          </cell>
          <cell r="R174">
            <v>13452</v>
          </cell>
          <cell r="S174">
            <v>-116548</v>
          </cell>
        </row>
        <row r="175">
          <cell r="C175" t="str">
            <v>2.3.7.2.05</v>
          </cell>
          <cell r="D175" t="str">
            <v>Insecticidas, fumigantes y otros</v>
          </cell>
          <cell r="E175">
            <v>15886.07</v>
          </cell>
          <cell r="K175">
            <v>8297.76</v>
          </cell>
          <cell r="R175">
            <v>8297.76</v>
          </cell>
          <cell r="S175">
            <v>-7588.3099999999995</v>
          </cell>
        </row>
        <row r="176">
          <cell r="C176" t="str">
            <v>2.3.7.2.06</v>
          </cell>
          <cell r="D176" t="str">
            <v>Pinturas, lacas, barnices, diluyentes y absorbentes para pinturas</v>
          </cell>
          <cell r="E176">
            <v>300000</v>
          </cell>
          <cell r="K176">
            <v>15563.61</v>
          </cell>
        </row>
        <row r="177">
          <cell r="C177" t="str">
            <v>2.3.7.2.99</v>
          </cell>
          <cell r="D177" t="str">
            <v>Otros productos quimicos y conexos</v>
          </cell>
          <cell r="E177">
            <v>950000</v>
          </cell>
          <cell r="R177">
            <v>0</v>
          </cell>
          <cell r="S177">
            <v>-950000</v>
          </cell>
        </row>
        <row r="178">
          <cell r="C178" t="str">
            <v>2.3.9</v>
          </cell>
          <cell r="D178" t="str">
            <v>PRODUCTOS Y UTILES VARIOS</v>
          </cell>
          <cell r="E178">
            <v>6051065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500082.47</v>
          </cell>
          <cell r="K178">
            <v>544918.6100000001</v>
          </cell>
          <cell r="L178">
            <v>199921.5</v>
          </cell>
          <cell r="M178">
            <v>182576.23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1427498.81</v>
          </cell>
          <cell r="S178">
            <v>-4623566.1899999995</v>
          </cell>
        </row>
        <row r="179">
          <cell r="C179" t="str">
            <v>2.3.9.1</v>
          </cell>
          <cell r="D179" t="str">
            <v>Material para limpieza</v>
          </cell>
          <cell r="E179">
            <v>1400000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408096.10000000003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408096.10000000003</v>
          </cell>
          <cell r="S179">
            <v>-991903.89999999991</v>
          </cell>
        </row>
        <row r="180">
          <cell r="C180" t="str">
            <v>2.3.9.1.01</v>
          </cell>
          <cell r="D180" t="str">
            <v>Material para limpieza e higiene</v>
          </cell>
          <cell r="E180">
            <v>900000</v>
          </cell>
          <cell r="K180">
            <v>317463.84000000003</v>
          </cell>
          <cell r="R180">
            <v>317463.84000000003</v>
          </cell>
          <cell r="S180">
            <v>-582536.15999999992</v>
          </cell>
        </row>
        <row r="181">
          <cell r="C181" t="str">
            <v>2.3.9.1.02</v>
          </cell>
          <cell r="D181" t="str">
            <v>Material para limpieza e higiene personal</v>
          </cell>
          <cell r="E181">
            <v>500000</v>
          </cell>
          <cell r="K181">
            <v>90632.26</v>
          </cell>
          <cell r="R181">
            <v>90632.26</v>
          </cell>
          <cell r="S181">
            <v>-409367.74</v>
          </cell>
        </row>
        <row r="182">
          <cell r="C182" t="str">
            <v>2.3.9.2</v>
          </cell>
          <cell r="D182" t="str">
            <v>Utiles de escritorio, oficina, informatica, escolares y de enseñanza</v>
          </cell>
          <cell r="E182">
            <v>2350000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424798.47</v>
          </cell>
          <cell r="K182">
            <v>77814.98</v>
          </cell>
          <cell r="L182">
            <v>123192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625805.44999999995</v>
          </cell>
          <cell r="S182">
            <v>-1724194.55</v>
          </cell>
        </row>
        <row r="183">
          <cell r="C183" t="str">
            <v>2.3.9.2.01</v>
          </cell>
          <cell r="D183" t="str">
            <v>Utiles de escritorio, oficina, informatica, escolares y de enseñanza</v>
          </cell>
          <cell r="E183">
            <v>2300000</v>
          </cell>
          <cell r="J183">
            <v>424798.47</v>
          </cell>
          <cell r="K183">
            <v>77814.98</v>
          </cell>
          <cell r="L183">
            <v>123192</v>
          </cell>
          <cell r="R183">
            <v>625805.44999999995</v>
          </cell>
          <cell r="S183">
            <v>-1674194.55</v>
          </cell>
        </row>
        <row r="184">
          <cell r="C184" t="str">
            <v>2.3.9.2.02</v>
          </cell>
          <cell r="D184" t="str">
            <v>Utiles y materiales escolares y de enseñanzas</v>
          </cell>
          <cell r="E184">
            <v>50000</v>
          </cell>
        </row>
        <row r="185">
          <cell r="C185" t="str">
            <v>2.3.9.3</v>
          </cell>
          <cell r="D185" t="str">
            <v>Utiles menores medico quirurgico y de laboratorio</v>
          </cell>
          <cell r="E185">
            <v>2000000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131255.20000000001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131255.20000000001</v>
          </cell>
          <cell r="S185">
            <v>-1868744.8</v>
          </cell>
        </row>
        <row r="186">
          <cell r="C186" t="str">
            <v>2.3.9.3.01</v>
          </cell>
          <cell r="D186" t="str">
            <v>Utiles menores medico quirurgico y de laboratorio</v>
          </cell>
          <cell r="E186">
            <v>2000000</v>
          </cell>
          <cell r="M186">
            <v>131255.20000000001</v>
          </cell>
          <cell r="R186">
            <v>131255.20000000001</v>
          </cell>
          <cell r="S186">
            <v>-1868744.8</v>
          </cell>
        </row>
        <row r="187">
          <cell r="C187" t="str">
            <v>2.3.9.5</v>
          </cell>
          <cell r="D187" t="str">
            <v>Utiles de cocina y comedor</v>
          </cell>
          <cell r="E187">
            <v>150000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110055.86</v>
          </cell>
          <cell r="L187">
            <v>76729.5</v>
          </cell>
          <cell r="M187">
            <v>14509.75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201295.11</v>
          </cell>
          <cell r="S187">
            <v>51295.109999999986</v>
          </cell>
        </row>
        <row r="188">
          <cell r="C188" t="str">
            <v>2.3.9.5.01</v>
          </cell>
          <cell r="D188" t="str">
            <v>Utiles de cocina y comedor</v>
          </cell>
          <cell r="E188">
            <v>150000</v>
          </cell>
          <cell r="K188">
            <v>110055.86</v>
          </cell>
          <cell r="L188">
            <v>76729.5</v>
          </cell>
          <cell r="M188">
            <v>14509.75</v>
          </cell>
          <cell r="R188">
            <v>201295.11</v>
          </cell>
          <cell r="S188">
            <v>51295.109999999986</v>
          </cell>
        </row>
        <row r="189">
          <cell r="C189" t="str">
            <v>2.3.9.6</v>
          </cell>
          <cell r="D189" t="str">
            <v>Productos electricos y afines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</row>
        <row r="190">
          <cell r="C190" t="str">
            <v>2.3.9.6.01</v>
          </cell>
          <cell r="D190" t="str">
            <v>Productos electricos y afines</v>
          </cell>
          <cell r="E190">
            <v>0</v>
          </cell>
          <cell r="R190">
            <v>0</v>
          </cell>
          <cell r="S190">
            <v>0</v>
          </cell>
        </row>
        <row r="191">
          <cell r="C191" t="str">
            <v>2.3.9.7</v>
          </cell>
          <cell r="D191" t="str">
            <v>Productos y Utiles Veterinarios</v>
          </cell>
          <cell r="E191">
            <v>20000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7375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7375</v>
          </cell>
          <cell r="S191">
            <v>-12625</v>
          </cell>
        </row>
        <row r="192">
          <cell r="C192" t="str">
            <v>2.3.9.7.01</v>
          </cell>
          <cell r="D192" t="str">
            <v>Productos y útiles veterinarios</v>
          </cell>
          <cell r="E192">
            <v>20000</v>
          </cell>
          <cell r="K192">
            <v>7375</v>
          </cell>
          <cell r="R192">
            <v>7375</v>
          </cell>
          <cell r="S192">
            <v>-12625</v>
          </cell>
        </row>
        <row r="193">
          <cell r="C193" t="str">
            <v>2.3.9.8</v>
          </cell>
          <cell r="D193" t="str">
            <v>Respuestos y accesorios menores</v>
          </cell>
          <cell r="E193">
            <v>55000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75284</v>
          </cell>
          <cell r="K193">
            <v>-73822.33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1461.6699999999983</v>
          </cell>
          <cell r="S193">
            <v>-53538.33</v>
          </cell>
        </row>
        <row r="194">
          <cell r="C194" t="str">
            <v>2.3.9.8.01</v>
          </cell>
          <cell r="D194" t="str">
            <v>Repuestos</v>
          </cell>
          <cell r="E194">
            <v>50000</v>
          </cell>
          <cell r="J194">
            <v>75284</v>
          </cell>
          <cell r="K194">
            <v>-75284</v>
          </cell>
          <cell r="R194">
            <v>0</v>
          </cell>
          <cell r="S194">
            <v>-50000</v>
          </cell>
        </row>
        <row r="195">
          <cell r="C195" t="str">
            <v>2.3.9.8.02</v>
          </cell>
          <cell r="D195" t="str">
            <v>Accesorios</v>
          </cell>
          <cell r="E195">
            <v>5000</v>
          </cell>
          <cell r="K195">
            <v>1461.67</v>
          </cell>
          <cell r="R195">
            <v>1461.67</v>
          </cell>
          <cell r="S195">
            <v>-3538.33</v>
          </cell>
        </row>
        <row r="196">
          <cell r="C196" t="str">
            <v>2.3.9.9</v>
          </cell>
          <cell r="D196" t="str">
            <v>Productos y utiles no identificados procedentemente</v>
          </cell>
          <cell r="E196">
            <v>76065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15399</v>
          </cell>
          <cell r="L196">
            <v>0</v>
          </cell>
          <cell r="M196">
            <v>36811.279999999999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-76065</v>
          </cell>
        </row>
        <row r="197">
          <cell r="C197" t="str">
            <v>2.3.9.9.01</v>
          </cell>
          <cell r="D197" t="str">
            <v>Productos y utiles varios</v>
          </cell>
          <cell r="E197">
            <v>0</v>
          </cell>
          <cell r="R197">
            <v>0</v>
          </cell>
          <cell r="S197">
            <v>0</v>
          </cell>
        </row>
        <row r="198">
          <cell r="C198" t="str">
            <v>2.3.9.9.02</v>
          </cell>
          <cell r="D198" t="str">
            <v>Bonos para utiles diversos</v>
          </cell>
          <cell r="E198">
            <v>0</v>
          </cell>
          <cell r="J198">
            <v>0</v>
          </cell>
          <cell r="R198">
            <v>0</v>
          </cell>
          <cell r="S198">
            <v>0</v>
          </cell>
        </row>
        <row r="199">
          <cell r="C199" t="str">
            <v>2.3.9.9.04</v>
          </cell>
          <cell r="D199" t="str">
            <v>Productos y Utiles de defensa y seguridad</v>
          </cell>
          <cell r="E199">
            <v>61065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S199">
            <v>-61065</v>
          </cell>
        </row>
        <row r="200">
          <cell r="C200" t="str">
            <v>2.3.9.9.05</v>
          </cell>
          <cell r="D200" t="str">
            <v>Productos y Utiles Diversos</v>
          </cell>
          <cell r="E200">
            <v>15000</v>
          </cell>
          <cell r="J200">
            <v>0</v>
          </cell>
          <cell r="K200">
            <v>15399</v>
          </cell>
          <cell r="M200">
            <v>36811.279999999999</v>
          </cell>
          <cell r="S200">
            <v>-15000</v>
          </cell>
        </row>
        <row r="201">
          <cell r="C201">
            <v>2.4</v>
          </cell>
          <cell r="D201" t="str">
            <v>TRANSFERENCIAS CORRIENTES</v>
          </cell>
          <cell r="E201">
            <v>3000000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454260.23</v>
          </cell>
          <cell r="K201">
            <v>1110125.98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1564386.21</v>
          </cell>
          <cell r="S201">
            <v>-1435613.79</v>
          </cell>
        </row>
        <row r="202">
          <cell r="C202" t="str">
            <v>2.4.1</v>
          </cell>
          <cell r="D202" t="str">
            <v>TRANSFERENCIAS CORRIENTES AL SECTOR PRIVADO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</row>
        <row r="203">
          <cell r="C203" t="str">
            <v>2.4.1.2</v>
          </cell>
          <cell r="D203" t="str">
            <v>Ayuda y donacion a personas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C204" t="str">
            <v>2.4.1.2.02</v>
          </cell>
          <cell r="D204" t="str">
            <v>Ayuda y donaciones ocasionales a hogares y personas</v>
          </cell>
          <cell r="E204">
            <v>0</v>
          </cell>
          <cell r="R204">
            <v>0</v>
          </cell>
          <cell r="S204">
            <v>0</v>
          </cell>
        </row>
        <row r="205">
          <cell r="C205" t="str">
            <v>2.4.7</v>
          </cell>
          <cell r="D205" t="str">
            <v>TRANSFERENCIAS CORRIENTES AL SECTOR EXTERNO</v>
          </cell>
          <cell r="E205">
            <v>3000000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454260.23</v>
          </cell>
          <cell r="K205">
            <v>1110125.98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1564386.21</v>
          </cell>
          <cell r="S205">
            <v>-1435613.79</v>
          </cell>
        </row>
        <row r="206">
          <cell r="C206" t="str">
            <v>2.4.7.2</v>
          </cell>
          <cell r="D206" t="str">
            <v>Transferencia corrientes a organismos internacionales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</row>
        <row r="207">
          <cell r="C207" t="str">
            <v>2.4.7.2.01</v>
          </cell>
          <cell r="D207" t="str">
            <v>Transferencia corrientes a organismos internacionales</v>
          </cell>
          <cell r="E207">
            <v>0</v>
          </cell>
          <cell r="R207">
            <v>0</v>
          </cell>
          <cell r="S207">
            <v>0</v>
          </cell>
        </row>
        <row r="208">
          <cell r="C208" t="str">
            <v>2.4.7.3</v>
          </cell>
          <cell r="D208" t="str">
            <v>Transferencias corrientes al sector privado externo</v>
          </cell>
          <cell r="E208">
            <v>3000000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454260.23</v>
          </cell>
          <cell r="K208">
            <v>1110125.98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1564386.21</v>
          </cell>
          <cell r="S208">
            <v>-1435613.79</v>
          </cell>
        </row>
        <row r="209">
          <cell r="C209" t="str">
            <v>2.4.7.3.01</v>
          </cell>
          <cell r="D209" t="str">
            <v>Transferencias corrientes al sector privado externo</v>
          </cell>
          <cell r="E209">
            <v>3000000</v>
          </cell>
          <cell r="J209">
            <v>454260.23</v>
          </cell>
          <cell r="K209">
            <v>1110125.98</v>
          </cell>
          <cell r="R209">
            <v>1564386.21</v>
          </cell>
          <cell r="S209">
            <v>-1435613.79</v>
          </cell>
        </row>
        <row r="210">
          <cell r="C210">
            <v>2.6</v>
          </cell>
          <cell r="D210" t="str">
            <v>BIENES , MUEBLES, INMUEBLES E INTANGIBLES</v>
          </cell>
          <cell r="E210">
            <v>7363987.9100000001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224200</v>
          </cell>
          <cell r="M210">
            <v>388848.15</v>
          </cell>
          <cell r="N210">
            <v>0</v>
          </cell>
          <cell r="O210">
            <v>224200</v>
          </cell>
          <cell r="P210">
            <v>0</v>
          </cell>
          <cell r="Q210">
            <v>0</v>
          </cell>
          <cell r="R210">
            <v>837248.15</v>
          </cell>
          <cell r="S210">
            <v>-6526739.7599999998</v>
          </cell>
        </row>
        <row r="211">
          <cell r="C211" t="str">
            <v>2.6.1</v>
          </cell>
          <cell r="D211" t="str">
            <v>MOBILIARIO Y EQUIPO</v>
          </cell>
          <cell r="E211">
            <v>4523691.91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287098.15000000002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287098.15000000002</v>
          </cell>
          <cell r="S211">
            <v>-4236593.76</v>
          </cell>
        </row>
        <row r="212">
          <cell r="C212" t="str">
            <v>2.6.1.1</v>
          </cell>
          <cell r="D212" t="str">
            <v>Muebles y equipos de oficina y estanderia</v>
          </cell>
          <cell r="E212">
            <v>3858573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-3858573</v>
          </cell>
        </row>
        <row r="213">
          <cell r="C213" t="str">
            <v>2.6.1.1.01</v>
          </cell>
          <cell r="D213" t="str">
            <v>Muebles y equipos de oficina y estanderia</v>
          </cell>
          <cell r="E213">
            <v>3858573</v>
          </cell>
          <cell r="R213">
            <v>0</v>
          </cell>
          <cell r="S213">
            <v>-3858573</v>
          </cell>
        </row>
        <row r="214">
          <cell r="C214" t="str">
            <v>2.6.1.3</v>
          </cell>
          <cell r="D214" t="str">
            <v>Equipos de tecnologia de la informacion y comunicación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C215" t="str">
            <v>2.6.1.3.01</v>
          </cell>
          <cell r="D215" t="str">
            <v>Equipos de tecnologia de la informacion y comunicación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</row>
        <row r="216">
          <cell r="C216" t="str">
            <v>2.6.1.4</v>
          </cell>
          <cell r="D216" t="str">
            <v>Electrodomesticos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287098.15000000002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287098.15000000002</v>
          </cell>
          <cell r="S216">
            <v>287098.15000000002</v>
          </cell>
        </row>
        <row r="217">
          <cell r="C217" t="str">
            <v>2.6.1.4.01</v>
          </cell>
          <cell r="D217" t="str">
            <v>Electrodomesticos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287098.15000000002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287098.15000000002</v>
          </cell>
          <cell r="S217">
            <v>287098.15000000002</v>
          </cell>
        </row>
        <row r="218">
          <cell r="C218" t="str">
            <v>2.6.1.9</v>
          </cell>
          <cell r="D218" t="str">
            <v>Otros Mobiliarios y Equipos no Identificados Precedentemente</v>
          </cell>
          <cell r="E218">
            <v>665118.91000000015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-665118.91000000015</v>
          </cell>
        </row>
        <row r="219">
          <cell r="C219" t="str">
            <v>2.6.1.9.01</v>
          </cell>
          <cell r="D219" t="str">
            <v>Otros Mobiliarios y Equipos no Identificados Precedentemente</v>
          </cell>
          <cell r="E219">
            <v>665118.91000000015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-665118.91000000015</v>
          </cell>
        </row>
        <row r="220">
          <cell r="C220" t="str">
            <v>2.6.2</v>
          </cell>
          <cell r="D220" t="str">
            <v>MOBILIARIO Y EQUIPO AUDIOVISUAL, RECREATIVO Y EDUCACIONAL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C221" t="str">
            <v>2.6.2.1</v>
          </cell>
          <cell r="D221" t="str">
            <v>Equipos y aparatos Audiovisuales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</row>
        <row r="222">
          <cell r="C222" t="str">
            <v>2.6.2.1.01</v>
          </cell>
          <cell r="D222" t="str">
            <v>Equipos y aparatos Audiovisuales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C223" t="str">
            <v>2.6.2.3</v>
          </cell>
          <cell r="D223" t="str">
            <v>Camara fotografica y de video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C224" t="str">
            <v>2.6.2.3.01</v>
          </cell>
          <cell r="D224" t="str">
            <v>Camara fotografica y de video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</row>
        <row r="225">
          <cell r="C225" t="str">
            <v>2.6.3</v>
          </cell>
          <cell r="D225" t="str">
            <v xml:space="preserve">EQUIPO E INSTRUMENTAL, CIENTIFICO Y LABORATORIO </v>
          </cell>
          <cell r="E225">
            <v>1540296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-1540296</v>
          </cell>
        </row>
        <row r="226">
          <cell r="C226" t="str">
            <v>2.6.3.1</v>
          </cell>
          <cell r="D226" t="str">
            <v>Equipo médico y de laboratorio</v>
          </cell>
          <cell r="E226">
            <v>1540296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-1540296</v>
          </cell>
        </row>
        <row r="227">
          <cell r="C227" t="str">
            <v>2.6.3.1.01</v>
          </cell>
          <cell r="D227" t="str">
            <v>Equipo médico y de laboratorio</v>
          </cell>
          <cell r="E227">
            <v>1540296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-1540296</v>
          </cell>
        </row>
        <row r="228">
          <cell r="C228" t="str">
            <v>2.6.3.2</v>
          </cell>
          <cell r="D228" t="str">
            <v>Instrumental medico y de laboratio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C229" t="str">
            <v>2.6.3.2.01</v>
          </cell>
          <cell r="D229" t="str">
            <v>Instrumental medico y de laboratio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C230" t="str">
            <v>2.6.4</v>
          </cell>
          <cell r="D230" t="str">
            <v>VEHICULOS Y EQUIPO DE TRANSPORTE, TRACCION Y ELEVACION</v>
          </cell>
          <cell r="E230">
            <v>0</v>
          </cell>
        </row>
        <row r="231">
          <cell r="C231" t="str">
            <v>2.6.4.1</v>
          </cell>
          <cell r="D231" t="str">
            <v>Automóviles y Camiones</v>
          </cell>
          <cell r="E231">
            <v>0</v>
          </cell>
        </row>
        <row r="232">
          <cell r="C232" t="str">
            <v>2.6.4.1.01</v>
          </cell>
          <cell r="D232" t="str">
            <v>Automóviles y Camiones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C233" t="str">
            <v>2.6.5</v>
          </cell>
          <cell r="D233" t="str">
            <v>MAQUINARIA, OTROS EQUIPOA Y HERRAMIENTAS</v>
          </cell>
          <cell r="E233">
            <v>1000000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224200</v>
          </cell>
          <cell r="M233">
            <v>101750</v>
          </cell>
          <cell r="N233">
            <v>0</v>
          </cell>
          <cell r="O233">
            <v>224200</v>
          </cell>
          <cell r="P233">
            <v>0</v>
          </cell>
          <cell r="Q233">
            <v>0</v>
          </cell>
          <cell r="R233">
            <v>550150</v>
          </cell>
          <cell r="S233">
            <v>-449850</v>
          </cell>
        </row>
        <row r="234">
          <cell r="C234" t="str">
            <v>2.6.5.2</v>
          </cell>
          <cell r="D234" t="str">
            <v>Maquinaria y equipo industrial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224200</v>
          </cell>
          <cell r="M234">
            <v>0</v>
          </cell>
          <cell r="N234">
            <v>0</v>
          </cell>
          <cell r="O234">
            <v>224200</v>
          </cell>
          <cell r="P234">
            <v>0</v>
          </cell>
          <cell r="Q234">
            <v>0</v>
          </cell>
          <cell r="R234">
            <v>448400</v>
          </cell>
          <cell r="S234">
            <v>448400</v>
          </cell>
        </row>
        <row r="235">
          <cell r="C235" t="str">
            <v>2.6.5.2.01</v>
          </cell>
          <cell r="D235" t="str">
            <v>Maquinaria y equipo industrial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224200</v>
          </cell>
          <cell r="M235">
            <v>0</v>
          </cell>
          <cell r="N235">
            <v>0</v>
          </cell>
          <cell r="O235">
            <v>224200</v>
          </cell>
          <cell r="P235">
            <v>0</v>
          </cell>
          <cell r="Q235">
            <v>0</v>
          </cell>
          <cell r="R235">
            <v>448400</v>
          </cell>
          <cell r="S235">
            <v>448400</v>
          </cell>
        </row>
        <row r="236">
          <cell r="C236" t="str">
            <v>2.6.5.4</v>
          </cell>
          <cell r="D236" t="str">
            <v>Sistemas  y equipo de aire acondicionado, calefaccion y refigeracion Indus</v>
          </cell>
          <cell r="E236">
            <v>1000000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101750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101750</v>
          </cell>
          <cell r="S236">
            <v>-898250</v>
          </cell>
        </row>
        <row r="237">
          <cell r="C237" t="str">
            <v>2.6.5.4.01</v>
          </cell>
          <cell r="D237" t="str">
            <v>Sistemas  y equipo de aire acondicionado, calefaccion y refigeracion Indus</v>
          </cell>
          <cell r="E237">
            <v>1000000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101750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101750</v>
          </cell>
          <cell r="S237">
            <v>-898250</v>
          </cell>
        </row>
        <row r="238">
          <cell r="C238" t="str">
            <v>2.6.5.6</v>
          </cell>
          <cell r="D238" t="str">
            <v xml:space="preserve">Equipo de generacion electrica 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</row>
        <row r="239">
          <cell r="C239" t="str">
            <v>2.6.5.6.01</v>
          </cell>
          <cell r="D239" t="str">
            <v xml:space="preserve">Equipo de generacion electrica 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C240" t="str">
            <v>2.6.7</v>
          </cell>
          <cell r="D240" t="str">
            <v>ACTIVOS BIOLOGICOS</v>
          </cell>
          <cell r="E240">
            <v>300000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-300000</v>
          </cell>
        </row>
        <row r="241">
          <cell r="C241" t="str">
            <v>2.6.7.9</v>
          </cell>
          <cell r="D241" t="str">
            <v>Semillas, cultivos, plantas y árboles  que generan productos  recurrentes</v>
          </cell>
          <cell r="E241">
            <v>300000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-300000</v>
          </cell>
        </row>
        <row r="242">
          <cell r="C242" t="str">
            <v>2.6.7.9.01</v>
          </cell>
          <cell r="D242" t="str">
            <v>Semillas, cultivos, plantas y árboles  que generan productos  recurrentes</v>
          </cell>
          <cell r="E242">
            <v>300000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-300000</v>
          </cell>
        </row>
        <row r="243">
          <cell r="C243" t="str">
            <v>2.6.8</v>
          </cell>
          <cell r="D243" t="str">
            <v>BIENES INTANGIBLES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</row>
        <row r="244">
          <cell r="C244" t="str">
            <v>2.6.8.8</v>
          </cell>
          <cell r="D244" t="str">
            <v>Licencias Informaticas e intelectuales, industriales y comerciales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C245" t="str">
            <v>2.6.8.8.01</v>
          </cell>
          <cell r="D245" t="str">
            <v>Licencias Informaticas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</row>
        <row r="246">
          <cell r="C246" t="str">
            <v>2.6.9</v>
          </cell>
          <cell r="D246" t="str">
            <v>EDIFICIOS, ESTRUCTURAS, TIERRAS, TERRENOS Y OBJETOS DE VALOR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C247" t="str">
            <v>2.6.9.2</v>
          </cell>
          <cell r="D247" t="str">
            <v>Edificios no residenciales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</row>
        <row r="248">
          <cell r="C248" t="str">
            <v>2.6.9.2.01</v>
          </cell>
          <cell r="D248" t="str">
            <v>Edificios no residenciales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C249" t="str">
            <v>2.7.1</v>
          </cell>
          <cell r="D249" t="str">
            <v>OBRAS EN EDIFICACIONES</v>
          </cell>
          <cell r="E249">
            <v>1000000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C250" t="str">
            <v>2.7.1.2</v>
          </cell>
          <cell r="D250" t="str">
            <v>Obras para edificacion  no residencial</v>
          </cell>
          <cell r="E250">
            <v>1000000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</row>
        <row r="251">
          <cell r="C251" t="str">
            <v>2.7.1.2.01</v>
          </cell>
          <cell r="D251" t="str">
            <v>Obras para edificacion  no residencial</v>
          </cell>
          <cell r="E251">
            <v>1000000</v>
          </cell>
          <cell r="R251">
            <v>0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5"/>
  <sheetViews>
    <sheetView showGridLines="0" tabSelected="1" topLeftCell="B70" zoomScale="85" zoomScaleNormal="85" workbookViewId="0">
      <selection activeCell="E58" sqref="E58"/>
    </sheetView>
  </sheetViews>
  <sheetFormatPr baseColWidth="10" defaultColWidth="9.125" defaultRowHeight="15" outlineLevelCol="1" x14ac:dyDescent="0.25"/>
  <cols>
    <col min="1" max="1" width="5.875" style="1" hidden="1" customWidth="1" outlineLevel="1"/>
    <col min="2" max="2" width="49" style="1" customWidth="1" collapsed="1"/>
    <col min="3" max="3" width="25" style="1" hidden="1" customWidth="1" outlineLevel="1"/>
    <col min="4" max="4" width="21.375" style="1" customWidth="1" collapsed="1"/>
    <col min="5" max="5" width="22.625" style="1" customWidth="1"/>
    <col min="6" max="6" width="11.875" style="1" customWidth="1"/>
    <col min="7" max="7" width="16.25" style="1" bestFit="1" customWidth="1"/>
    <col min="8" max="8" width="17.125" style="1" customWidth="1"/>
    <col min="9" max="9" width="17.25" style="1" customWidth="1"/>
    <col min="10" max="10" width="16.375" style="1" customWidth="1"/>
    <col min="11" max="13" width="17.375" style="1" customWidth="1"/>
    <col min="14" max="14" width="24.125" style="1" customWidth="1"/>
    <col min="15" max="15" width="19" style="1" customWidth="1"/>
    <col min="16" max="16" width="20" style="1" customWidth="1"/>
    <col min="17" max="17" width="16.625" style="1" customWidth="1"/>
    <col min="18" max="18" width="16.375" style="1" customWidth="1"/>
    <col min="19" max="23" width="6" style="1" bestFit="1" customWidth="1"/>
    <col min="24" max="25" width="7" style="1" bestFit="1" customWidth="1"/>
    <col min="26" max="255" width="9.125" style="1"/>
    <col min="256" max="256" width="49.25" style="1" bestFit="1" customWidth="1"/>
    <col min="257" max="257" width="25" style="1" customWidth="1"/>
    <col min="258" max="258" width="21.25" style="1" customWidth="1"/>
    <col min="259" max="259" width="16.25" style="1" bestFit="1" customWidth="1"/>
    <col min="260" max="260" width="17.875" style="1" bestFit="1" customWidth="1"/>
    <col min="261" max="261" width="18.625" style="1" bestFit="1" customWidth="1"/>
    <col min="262" max="265" width="17.375" style="1" bestFit="1" customWidth="1"/>
    <col min="266" max="266" width="17.375" style="1" customWidth="1"/>
    <col min="267" max="267" width="19.25" style="1" customWidth="1"/>
    <col min="268" max="268" width="17.625" style="1" bestFit="1" customWidth="1"/>
    <col min="269" max="269" width="18.25" style="1" customWidth="1"/>
    <col min="270" max="270" width="30.125" style="1" customWidth="1"/>
    <col min="271" max="271" width="19" style="1" customWidth="1"/>
    <col min="272" max="272" width="20" style="1" customWidth="1"/>
    <col min="273" max="273" width="16.625" style="1" customWidth="1"/>
    <col min="274" max="274" width="16.375" style="1" customWidth="1"/>
    <col min="275" max="279" width="6" style="1" bestFit="1" customWidth="1"/>
    <col min="280" max="281" width="7" style="1" bestFit="1" customWidth="1"/>
    <col min="282" max="511" width="9.125" style="1"/>
    <col min="512" max="512" width="49.25" style="1" bestFit="1" customWidth="1"/>
    <col min="513" max="513" width="25" style="1" customWidth="1"/>
    <col min="514" max="514" width="21.25" style="1" customWidth="1"/>
    <col min="515" max="515" width="16.25" style="1" bestFit="1" customWidth="1"/>
    <col min="516" max="516" width="17.875" style="1" bestFit="1" customWidth="1"/>
    <col min="517" max="517" width="18.625" style="1" bestFit="1" customWidth="1"/>
    <col min="518" max="521" width="17.375" style="1" bestFit="1" customWidth="1"/>
    <col min="522" max="522" width="17.375" style="1" customWidth="1"/>
    <col min="523" max="523" width="19.25" style="1" customWidth="1"/>
    <col min="524" max="524" width="17.625" style="1" bestFit="1" customWidth="1"/>
    <col min="525" max="525" width="18.25" style="1" customWidth="1"/>
    <col min="526" max="526" width="30.125" style="1" customWidth="1"/>
    <col min="527" max="527" width="19" style="1" customWidth="1"/>
    <col min="528" max="528" width="20" style="1" customWidth="1"/>
    <col min="529" max="529" width="16.625" style="1" customWidth="1"/>
    <col min="530" max="530" width="16.375" style="1" customWidth="1"/>
    <col min="531" max="535" width="6" style="1" bestFit="1" customWidth="1"/>
    <col min="536" max="537" width="7" style="1" bestFit="1" customWidth="1"/>
    <col min="538" max="767" width="9.125" style="1"/>
    <col min="768" max="768" width="49.25" style="1" bestFit="1" customWidth="1"/>
    <col min="769" max="769" width="25" style="1" customWidth="1"/>
    <col min="770" max="770" width="21.25" style="1" customWidth="1"/>
    <col min="771" max="771" width="16.25" style="1" bestFit="1" customWidth="1"/>
    <col min="772" max="772" width="17.875" style="1" bestFit="1" customWidth="1"/>
    <col min="773" max="773" width="18.625" style="1" bestFit="1" customWidth="1"/>
    <col min="774" max="777" width="17.375" style="1" bestFit="1" customWidth="1"/>
    <col min="778" max="778" width="17.375" style="1" customWidth="1"/>
    <col min="779" max="779" width="19.25" style="1" customWidth="1"/>
    <col min="780" max="780" width="17.625" style="1" bestFit="1" customWidth="1"/>
    <col min="781" max="781" width="18.25" style="1" customWidth="1"/>
    <col min="782" max="782" width="30.125" style="1" customWidth="1"/>
    <col min="783" max="783" width="19" style="1" customWidth="1"/>
    <col min="784" max="784" width="20" style="1" customWidth="1"/>
    <col min="785" max="785" width="16.625" style="1" customWidth="1"/>
    <col min="786" max="786" width="16.375" style="1" customWidth="1"/>
    <col min="787" max="791" width="6" style="1" bestFit="1" customWidth="1"/>
    <col min="792" max="793" width="7" style="1" bestFit="1" customWidth="1"/>
    <col min="794" max="1023" width="9.125" style="1"/>
    <col min="1024" max="1024" width="49.25" style="1" bestFit="1" customWidth="1"/>
    <col min="1025" max="1025" width="25" style="1" customWidth="1"/>
    <col min="1026" max="1026" width="21.25" style="1" customWidth="1"/>
    <col min="1027" max="1027" width="16.25" style="1" bestFit="1" customWidth="1"/>
    <col min="1028" max="1028" width="17.875" style="1" bestFit="1" customWidth="1"/>
    <col min="1029" max="1029" width="18.625" style="1" bestFit="1" customWidth="1"/>
    <col min="1030" max="1033" width="17.375" style="1" bestFit="1" customWidth="1"/>
    <col min="1034" max="1034" width="17.375" style="1" customWidth="1"/>
    <col min="1035" max="1035" width="19.25" style="1" customWidth="1"/>
    <col min="1036" max="1036" width="17.625" style="1" bestFit="1" customWidth="1"/>
    <col min="1037" max="1037" width="18.25" style="1" customWidth="1"/>
    <col min="1038" max="1038" width="30.125" style="1" customWidth="1"/>
    <col min="1039" max="1039" width="19" style="1" customWidth="1"/>
    <col min="1040" max="1040" width="20" style="1" customWidth="1"/>
    <col min="1041" max="1041" width="16.625" style="1" customWidth="1"/>
    <col min="1042" max="1042" width="16.375" style="1" customWidth="1"/>
    <col min="1043" max="1047" width="6" style="1" bestFit="1" customWidth="1"/>
    <col min="1048" max="1049" width="7" style="1" bestFit="1" customWidth="1"/>
    <col min="1050" max="1279" width="9.125" style="1"/>
    <col min="1280" max="1280" width="49.25" style="1" bestFit="1" customWidth="1"/>
    <col min="1281" max="1281" width="25" style="1" customWidth="1"/>
    <col min="1282" max="1282" width="21.25" style="1" customWidth="1"/>
    <col min="1283" max="1283" width="16.25" style="1" bestFit="1" customWidth="1"/>
    <col min="1284" max="1284" width="17.875" style="1" bestFit="1" customWidth="1"/>
    <col min="1285" max="1285" width="18.625" style="1" bestFit="1" customWidth="1"/>
    <col min="1286" max="1289" width="17.375" style="1" bestFit="1" customWidth="1"/>
    <col min="1290" max="1290" width="17.375" style="1" customWidth="1"/>
    <col min="1291" max="1291" width="19.25" style="1" customWidth="1"/>
    <col min="1292" max="1292" width="17.625" style="1" bestFit="1" customWidth="1"/>
    <col min="1293" max="1293" width="18.25" style="1" customWidth="1"/>
    <col min="1294" max="1294" width="30.125" style="1" customWidth="1"/>
    <col min="1295" max="1295" width="19" style="1" customWidth="1"/>
    <col min="1296" max="1296" width="20" style="1" customWidth="1"/>
    <col min="1297" max="1297" width="16.625" style="1" customWidth="1"/>
    <col min="1298" max="1298" width="16.375" style="1" customWidth="1"/>
    <col min="1299" max="1303" width="6" style="1" bestFit="1" customWidth="1"/>
    <col min="1304" max="1305" width="7" style="1" bestFit="1" customWidth="1"/>
    <col min="1306" max="1535" width="9.125" style="1"/>
    <col min="1536" max="1536" width="49.25" style="1" bestFit="1" customWidth="1"/>
    <col min="1537" max="1537" width="25" style="1" customWidth="1"/>
    <col min="1538" max="1538" width="21.25" style="1" customWidth="1"/>
    <col min="1539" max="1539" width="16.25" style="1" bestFit="1" customWidth="1"/>
    <col min="1540" max="1540" width="17.875" style="1" bestFit="1" customWidth="1"/>
    <col min="1541" max="1541" width="18.625" style="1" bestFit="1" customWidth="1"/>
    <col min="1542" max="1545" width="17.375" style="1" bestFit="1" customWidth="1"/>
    <col min="1546" max="1546" width="17.375" style="1" customWidth="1"/>
    <col min="1547" max="1547" width="19.25" style="1" customWidth="1"/>
    <col min="1548" max="1548" width="17.625" style="1" bestFit="1" customWidth="1"/>
    <col min="1549" max="1549" width="18.25" style="1" customWidth="1"/>
    <col min="1550" max="1550" width="30.125" style="1" customWidth="1"/>
    <col min="1551" max="1551" width="19" style="1" customWidth="1"/>
    <col min="1552" max="1552" width="20" style="1" customWidth="1"/>
    <col min="1553" max="1553" width="16.625" style="1" customWidth="1"/>
    <col min="1554" max="1554" width="16.375" style="1" customWidth="1"/>
    <col min="1555" max="1559" width="6" style="1" bestFit="1" customWidth="1"/>
    <col min="1560" max="1561" width="7" style="1" bestFit="1" customWidth="1"/>
    <col min="1562" max="1791" width="9.125" style="1"/>
    <col min="1792" max="1792" width="49.25" style="1" bestFit="1" customWidth="1"/>
    <col min="1793" max="1793" width="25" style="1" customWidth="1"/>
    <col min="1794" max="1794" width="21.25" style="1" customWidth="1"/>
    <col min="1795" max="1795" width="16.25" style="1" bestFit="1" customWidth="1"/>
    <col min="1796" max="1796" width="17.875" style="1" bestFit="1" customWidth="1"/>
    <col min="1797" max="1797" width="18.625" style="1" bestFit="1" customWidth="1"/>
    <col min="1798" max="1801" width="17.375" style="1" bestFit="1" customWidth="1"/>
    <col min="1802" max="1802" width="17.375" style="1" customWidth="1"/>
    <col min="1803" max="1803" width="19.25" style="1" customWidth="1"/>
    <col min="1804" max="1804" width="17.625" style="1" bestFit="1" customWidth="1"/>
    <col min="1805" max="1805" width="18.25" style="1" customWidth="1"/>
    <col min="1806" max="1806" width="30.125" style="1" customWidth="1"/>
    <col min="1807" max="1807" width="19" style="1" customWidth="1"/>
    <col min="1808" max="1808" width="20" style="1" customWidth="1"/>
    <col min="1809" max="1809" width="16.625" style="1" customWidth="1"/>
    <col min="1810" max="1810" width="16.375" style="1" customWidth="1"/>
    <col min="1811" max="1815" width="6" style="1" bestFit="1" customWidth="1"/>
    <col min="1816" max="1817" width="7" style="1" bestFit="1" customWidth="1"/>
    <col min="1818" max="2047" width="9.125" style="1"/>
    <col min="2048" max="2048" width="49.25" style="1" bestFit="1" customWidth="1"/>
    <col min="2049" max="2049" width="25" style="1" customWidth="1"/>
    <col min="2050" max="2050" width="21.25" style="1" customWidth="1"/>
    <col min="2051" max="2051" width="16.25" style="1" bestFit="1" customWidth="1"/>
    <col min="2052" max="2052" width="17.875" style="1" bestFit="1" customWidth="1"/>
    <col min="2053" max="2053" width="18.625" style="1" bestFit="1" customWidth="1"/>
    <col min="2054" max="2057" width="17.375" style="1" bestFit="1" customWidth="1"/>
    <col min="2058" max="2058" width="17.375" style="1" customWidth="1"/>
    <col min="2059" max="2059" width="19.25" style="1" customWidth="1"/>
    <col min="2060" max="2060" width="17.625" style="1" bestFit="1" customWidth="1"/>
    <col min="2061" max="2061" width="18.25" style="1" customWidth="1"/>
    <col min="2062" max="2062" width="30.125" style="1" customWidth="1"/>
    <col min="2063" max="2063" width="19" style="1" customWidth="1"/>
    <col min="2064" max="2064" width="20" style="1" customWidth="1"/>
    <col min="2065" max="2065" width="16.625" style="1" customWidth="1"/>
    <col min="2066" max="2066" width="16.375" style="1" customWidth="1"/>
    <col min="2067" max="2071" width="6" style="1" bestFit="1" customWidth="1"/>
    <col min="2072" max="2073" width="7" style="1" bestFit="1" customWidth="1"/>
    <col min="2074" max="2303" width="9.125" style="1"/>
    <col min="2304" max="2304" width="49.25" style="1" bestFit="1" customWidth="1"/>
    <col min="2305" max="2305" width="25" style="1" customWidth="1"/>
    <col min="2306" max="2306" width="21.25" style="1" customWidth="1"/>
    <col min="2307" max="2307" width="16.25" style="1" bestFit="1" customWidth="1"/>
    <col min="2308" max="2308" width="17.875" style="1" bestFit="1" customWidth="1"/>
    <col min="2309" max="2309" width="18.625" style="1" bestFit="1" customWidth="1"/>
    <col min="2310" max="2313" width="17.375" style="1" bestFit="1" customWidth="1"/>
    <col min="2314" max="2314" width="17.375" style="1" customWidth="1"/>
    <col min="2315" max="2315" width="19.25" style="1" customWidth="1"/>
    <col min="2316" max="2316" width="17.625" style="1" bestFit="1" customWidth="1"/>
    <col min="2317" max="2317" width="18.25" style="1" customWidth="1"/>
    <col min="2318" max="2318" width="30.125" style="1" customWidth="1"/>
    <col min="2319" max="2319" width="19" style="1" customWidth="1"/>
    <col min="2320" max="2320" width="20" style="1" customWidth="1"/>
    <col min="2321" max="2321" width="16.625" style="1" customWidth="1"/>
    <col min="2322" max="2322" width="16.375" style="1" customWidth="1"/>
    <col min="2323" max="2327" width="6" style="1" bestFit="1" customWidth="1"/>
    <col min="2328" max="2329" width="7" style="1" bestFit="1" customWidth="1"/>
    <col min="2330" max="2559" width="9.125" style="1"/>
    <col min="2560" max="2560" width="49.25" style="1" bestFit="1" customWidth="1"/>
    <col min="2561" max="2561" width="25" style="1" customWidth="1"/>
    <col min="2562" max="2562" width="21.25" style="1" customWidth="1"/>
    <col min="2563" max="2563" width="16.25" style="1" bestFit="1" customWidth="1"/>
    <col min="2564" max="2564" width="17.875" style="1" bestFit="1" customWidth="1"/>
    <col min="2565" max="2565" width="18.625" style="1" bestFit="1" customWidth="1"/>
    <col min="2566" max="2569" width="17.375" style="1" bestFit="1" customWidth="1"/>
    <col min="2570" max="2570" width="17.375" style="1" customWidth="1"/>
    <col min="2571" max="2571" width="19.25" style="1" customWidth="1"/>
    <col min="2572" max="2572" width="17.625" style="1" bestFit="1" customWidth="1"/>
    <col min="2573" max="2573" width="18.25" style="1" customWidth="1"/>
    <col min="2574" max="2574" width="30.125" style="1" customWidth="1"/>
    <col min="2575" max="2575" width="19" style="1" customWidth="1"/>
    <col min="2576" max="2576" width="20" style="1" customWidth="1"/>
    <col min="2577" max="2577" width="16.625" style="1" customWidth="1"/>
    <col min="2578" max="2578" width="16.375" style="1" customWidth="1"/>
    <col min="2579" max="2583" width="6" style="1" bestFit="1" customWidth="1"/>
    <col min="2584" max="2585" width="7" style="1" bestFit="1" customWidth="1"/>
    <col min="2586" max="2815" width="9.125" style="1"/>
    <col min="2816" max="2816" width="49.25" style="1" bestFit="1" customWidth="1"/>
    <col min="2817" max="2817" width="25" style="1" customWidth="1"/>
    <col min="2818" max="2818" width="21.25" style="1" customWidth="1"/>
    <col min="2819" max="2819" width="16.25" style="1" bestFit="1" customWidth="1"/>
    <col min="2820" max="2820" width="17.875" style="1" bestFit="1" customWidth="1"/>
    <col min="2821" max="2821" width="18.625" style="1" bestFit="1" customWidth="1"/>
    <col min="2822" max="2825" width="17.375" style="1" bestFit="1" customWidth="1"/>
    <col min="2826" max="2826" width="17.375" style="1" customWidth="1"/>
    <col min="2827" max="2827" width="19.25" style="1" customWidth="1"/>
    <col min="2828" max="2828" width="17.625" style="1" bestFit="1" customWidth="1"/>
    <col min="2829" max="2829" width="18.25" style="1" customWidth="1"/>
    <col min="2830" max="2830" width="30.125" style="1" customWidth="1"/>
    <col min="2831" max="2831" width="19" style="1" customWidth="1"/>
    <col min="2832" max="2832" width="20" style="1" customWidth="1"/>
    <col min="2833" max="2833" width="16.625" style="1" customWidth="1"/>
    <col min="2834" max="2834" width="16.375" style="1" customWidth="1"/>
    <col min="2835" max="2839" width="6" style="1" bestFit="1" customWidth="1"/>
    <col min="2840" max="2841" width="7" style="1" bestFit="1" customWidth="1"/>
    <col min="2842" max="3071" width="9.125" style="1"/>
    <col min="3072" max="3072" width="49.25" style="1" bestFit="1" customWidth="1"/>
    <col min="3073" max="3073" width="25" style="1" customWidth="1"/>
    <col min="3074" max="3074" width="21.25" style="1" customWidth="1"/>
    <col min="3075" max="3075" width="16.25" style="1" bestFit="1" customWidth="1"/>
    <col min="3076" max="3076" width="17.875" style="1" bestFit="1" customWidth="1"/>
    <col min="3077" max="3077" width="18.625" style="1" bestFit="1" customWidth="1"/>
    <col min="3078" max="3081" width="17.375" style="1" bestFit="1" customWidth="1"/>
    <col min="3082" max="3082" width="17.375" style="1" customWidth="1"/>
    <col min="3083" max="3083" width="19.25" style="1" customWidth="1"/>
    <col min="3084" max="3084" width="17.625" style="1" bestFit="1" customWidth="1"/>
    <col min="3085" max="3085" width="18.25" style="1" customWidth="1"/>
    <col min="3086" max="3086" width="30.125" style="1" customWidth="1"/>
    <col min="3087" max="3087" width="19" style="1" customWidth="1"/>
    <col min="3088" max="3088" width="20" style="1" customWidth="1"/>
    <col min="3089" max="3089" width="16.625" style="1" customWidth="1"/>
    <col min="3090" max="3090" width="16.375" style="1" customWidth="1"/>
    <col min="3091" max="3095" width="6" style="1" bestFit="1" customWidth="1"/>
    <col min="3096" max="3097" width="7" style="1" bestFit="1" customWidth="1"/>
    <col min="3098" max="3327" width="9.125" style="1"/>
    <col min="3328" max="3328" width="49.25" style="1" bestFit="1" customWidth="1"/>
    <col min="3329" max="3329" width="25" style="1" customWidth="1"/>
    <col min="3330" max="3330" width="21.25" style="1" customWidth="1"/>
    <col min="3331" max="3331" width="16.25" style="1" bestFit="1" customWidth="1"/>
    <col min="3332" max="3332" width="17.875" style="1" bestFit="1" customWidth="1"/>
    <col min="3333" max="3333" width="18.625" style="1" bestFit="1" customWidth="1"/>
    <col min="3334" max="3337" width="17.375" style="1" bestFit="1" customWidth="1"/>
    <col min="3338" max="3338" width="17.375" style="1" customWidth="1"/>
    <col min="3339" max="3339" width="19.25" style="1" customWidth="1"/>
    <col min="3340" max="3340" width="17.625" style="1" bestFit="1" customWidth="1"/>
    <col min="3341" max="3341" width="18.25" style="1" customWidth="1"/>
    <col min="3342" max="3342" width="30.125" style="1" customWidth="1"/>
    <col min="3343" max="3343" width="19" style="1" customWidth="1"/>
    <col min="3344" max="3344" width="20" style="1" customWidth="1"/>
    <col min="3345" max="3345" width="16.625" style="1" customWidth="1"/>
    <col min="3346" max="3346" width="16.375" style="1" customWidth="1"/>
    <col min="3347" max="3351" width="6" style="1" bestFit="1" customWidth="1"/>
    <col min="3352" max="3353" width="7" style="1" bestFit="1" customWidth="1"/>
    <col min="3354" max="3583" width="9.125" style="1"/>
    <col min="3584" max="3584" width="49.25" style="1" bestFit="1" customWidth="1"/>
    <col min="3585" max="3585" width="25" style="1" customWidth="1"/>
    <col min="3586" max="3586" width="21.25" style="1" customWidth="1"/>
    <col min="3587" max="3587" width="16.25" style="1" bestFit="1" customWidth="1"/>
    <col min="3588" max="3588" width="17.875" style="1" bestFit="1" customWidth="1"/>
    <col min="3589" max="3589" width="18.625" style="1" bestFit="1" customWidth="1"/>
    <col min="3590" max="3593" width="17.375" style="1" bestFit="1" customWidth="1"/>
    <col min="3594" max="3594" width="17.375" style="1" customWidth="1"/>
    <col min="3595" max="3595" width="19.25" style="1" customWidth="1"/>
    <col min="3596" max="3596" width="17.625" style="1" bestFit="1" customWidth="1"/>
    <col min="3597" max="3597" width="18.25" style="1" customWidth="1"/>
    <col min="3598" max="3598" width="30.125" style="1" customWidth="1"/>
    <col min="3599" max="3599" width="19" style="1" customWidth="1"/>
    <col min="3600" max="3600" width="20" style="1" customWidth="1"/>
    <col min="3601" max="3601" width="16.625" style="1" customWidth="1"/>
    <col min="3602" max="3602" width="16.375" style="1" customWidth="1"/>
    <col min="3603" max="3607" width="6" style="1" bestFit="1" customWidth="1"/>
    <col min="3608" max="3609" width="7" style="1" bestFit="1" customWidth="1"/>
    <col min="3610" max="3839" width="9.125" style="1"/>
    <col min="3840" max="3840" width="49.25" style="1" bestFit="1" customWidth="1"/>
    <col min="3841" max="3841" width="25" style="1" customWidth="1"/>
    <col min="3842" max="3842" width="21.25" style="1" customWidth="1"/>
    <col min="3843" max="3843" width="16.25" style="1" bestFit="1" customWidth="1"/>
    <col min="3844" max="3844" width="17.875" style="1" bestFit="1" customWidth="1"/>
    <col min="3845" max="3845" width="18.625" style="1" bestFit="1" customWidth="1"/>
    <col min="3846" max="3849" width="17.375" style="1" bestFit="1" customWidth="1"/>
    <col min="3850" max="3850" width="17.375" style="1" customWidth="1"/>
    <col min="3851" max="3851" width="19.25" style="1" customWidth="1"/>
    <col min="3852" max="3852" width="17.625" style="1" bestFit="1" customWidth="1"/>
    <col min="3853" max="3853" width="18.25" style="1" customWidth="1"/>
    <col min="3854" max="3854" width="30.125" style="1" customWidth="1"/>
    <col min="3855" max="3855" width="19" style="1" customWidth="1"/>
    <col min="3856" max="3856" width="20" style="1" customWidth="1"/>
    <col min="3857" max="3857" width="16.625" style="1" customWidth="1"/>
    <col min="3858" max="3858" width="16.375" style="1" customWidth="1"/>
    <col min="3859" max="3863" width="6" style="1" bestFit="1" customWidth="1"/>
    <col min="3864" max="3865" width="7" style="1" bestFit="1" customWidth="1"/>
    <col min="3866" max="4095" width="9.125" style="1"/>
    <col min="4096" max="4096" width="49.25" style="1" bestFit="1" customWidth="1"/>
    <col min="4097" max="4097" width="25" style="1" customWidth="1"/>
    <col min="4098" max="4098" width="21.25" style="1" customWidth="1"/>
    <col min="4099" max="4099" width="16.25" style="1" bestFit="1" customWidth="1"/>
    <col min="4100" max="4100" width="17.875" style="1" bestFit="1" customWidth="1"/>
    <col min="4101" max="4101" width="18.625" style="1" bestFit="1" customWidth="1"/>
    <col min="4102" max="4105" width="17.375" style="1" bestFit="1" customWidth="1"/>
    <col min="4106" max="4106" width="17.375" style="1" customWidth="1"/>
    <col min="4107" max="4107" width="19.25" style="1" customWidth="1"/>
    <col min="4108" max="4108" width="17.625" style="1" bestFit="1" customWidth="1"/>
    <col min="4109" max="4109" width="18.25" style="1" customWidth="1"/>
    <col min="4110" max="4110" width="30.125" style="1" customWidth="1"/>
    <col min="4111" max="4111" width="19" style="1" customWidth="1"/>
    <col min="4112" max="4112" width="20" style="1" customWidth="1"/>
    <col min="4113" max="4113" width="16.625" style="1" customWidth="1"/>
    <col min="4114" max="4114" width="16.375" style="1" customWidth="1"/>
    <col min="4115" max="4119" width="6" style="1" bestFit="1" customWidth="1"/>
    <col min="4120" max="4121" width="7" style="1" bestFit="1" customWidth="1"/>
    <col min="4122" max="4351" width="9.125" style="1"/>
    <col min="4352" max="4352" width="49.25" style="1" bestFit="1" customWidth="1"/>
    <col min="4353" max="4353" width="25" style="1" customWidth="1"/>
    <col min="4354" max="4354" width="21.25" style="1" customWidth="1"/>
    <col min="4355" max="4355" width="16.25" style="1" bestFit="1" customWidth="1"/>
    <col min="4356" max="4356" width="17.875" style="1" bestFit="1" customWidth="1"/>
    <col min="4357" max="4357" width="18.625" style="1" bestFit="1" customWidth="1"/>
    <col min="4358" max="4361" width="17.375" style="1" bestFit="1" customWidth="1"/>
    <col min="4362" max="4362" width="17.375" style="1" customWidth="1"/>
    <col min="4363" max="4363" width="19.25" style="1" customWidth="1"/>
    <col min="4364" max="4364" width="17.625" style="1" bestFit="1" customWidth="1"/>
    <col min="4365" max="4365" width="18.25" style="1" customWidth="1"/>
    <col min="4366" max="4366" width="30.125" style="1" customWidth="1"/>
    <col min="4367" max="4367" width="19" style="1" customWidth="1"/>
    <col min="4368" max="4368" width="20" style="1" customWidth="1"/>
    <col min="4369" max="4369" width="16.625" style="1" customWidth="1"/>
    <col min="4370" max="4370" width="16.375" style="1" customWidth="1"/>
    <col min="4371" max="4375" width="6" style="1" bestFit="1" customWidth="1"/>
    <col min="4376" max="4377" width="7" style="1" bestFit="1" customWidth="1"/>
    <col min="4378" max="4607" width="9.125" style="1"/>
    <col min="4608" max="4608" width="49.25" style="1" bestFit="1" customWidth="1"/>
    <col min="4609" max="4609" width="25" style="1" customWidth="1"/>
    <col min="4610" max="4610" width="21.25" style="1" customWidth="1"/>
    <col min="4611" max="4611" width="16.25" style="1" bestFit="1" customWidth="1"/>
    <col min="4612" max="4612" width="17.875" style="1" bestFit="1" customWidth="1"/>
    <col min="4613" max="4613" width="18.625" style="1" bestFit="1" customWidth="1"/>
    <col min="4614" max="4617" width="17.375" style="1" bestFit="1" customWidth="1"/>
    <col min="4618" max="4618" width="17.375" style="1" customWidth="1"/>
    <col min="4619" max="4619" width="19.25" style="1" customWidth="1"/>
    <col min="4620" max="4620" width="17.625" style="1" bestFit="1" customWidth="1"/>
    <col min="4621" max="4621" width="18.25" style="1" customWidth="1"/>
    <col min="4622" max="4622" width="30.125" style="1" customWidth="1"/>
    <col min="4623" max="4623" width="19" style="1" customWidth="1"/>
    <col min="4624" max="4624" width="20" style="1" customWidth="1"/>
    <col min="4625" max="4625" width="16.625" style="1" customWidth="1"/>
    <col min="4626" max="4626" width="16.375" style="1" customWidth="1"/>
    <col min="4627" max="4631" width="6" style="1" bestFit="1" customWidth="1"/>
    <col min="4632" max="4633" width="7" style="1" bestFit="1" customWidth="1"/>
    <col min="4634" max="4863" width="9.125" style="1"/>
    <col min="4864" max="4864" width="49.25" style="1" bestFit="1" customWidth="1"/>
    <col min="4865" max="4865" width="25" style="1" customWidth="1"/>
    <col min="4866" max="4866" width="21.25" style="1" customWidth="1"/>
    <col min="4867" max="4867" width="16.25" style="1" bestFit="1" customWidth="1"/>
    <col min="4868" max="4868" width="17.875" style="1" bestFit="1" customWidth="1"/>
    <col min="4869" max="4869" width="18.625" style="1" bestFit="1" customWidth="1"/>
    <col min="4870" max="4873" width="17.375" style="1" bestFit="1" customWidth="1"/>
    <col min="4874" max="4874" width="17.375" style="1" customWidth="1"/>
    <col min="4875" max="4875" width="19.25" style="1" customWidth="1"/>
    <col min="4876" max="4876" width="17.625" style="1" bestFit="1" customWidth="1"/>
    <col min="4877" max="4877" width="18.25" style="1" customWidth="1"/>
    <col min="4878" max="4878" width="30.125" style="1" customWidth="1"/>
    <col min="4879" max="4879" width="19" style="1" customWidth="1"/>
    <col min="4880" max="4880" width="20" style="1" customWidth="1"/>
    <col min="4881" max="4881" width="16.625" style="1" customWidth="1"/>
    <col min="4882" max="4882" width="16.375" style="1" customWidth="1"/>
    <col min="4883" max="4887" width="6" style="1" bestFit="1" customWidth="1"/>
    <col min="4888" max="4889" width="7" style="1" bestFit="1" customWidth="1"/>
    <col min="4890" max="5119" width="9.125" style="1"/>
    <col min="5120" max="5120" width="49.25" style="1" bestFit="1" customWidth="1"/>
    <col min="5121" max="5121" width="25" style="1" customWidth="1"/>
    <col min="5122" max="5122" width="21.25" style="1" customWidth="1"/>
    <col min="5123" max="5123" width="16.25" style="1" bestFit="1" customWidth="1"/>
    <col min="5124" max="5124" width="17.875" style="1" bestFit="1" customWidth="1"/>
    <col min="5125" max="5125" width="18.625" style="1" bestFit="1" customWidth="1"/>
    <col min="5126" max="5129" width="17.375" style="1" bestFit="1" customWidth="1"/>
    <col min="5130" max="5130" width="17.375" style="1" customWidth="1"/>
    <col min="5131" max="5131" width="19.25" style="1" customWidth="1"/>
    <col min="5132" max="5132" width="17.625" style="1" bestFit="1" customWidth="1"/>
    <col min="5133" max="5133" width="18.25" style="1" customWidth="1"/>
    <col min="5134" max="5134" width="30.125" style="1" customWidth="1"/>
    <col min="5135" max="5135" width="19" style="1" customWidth="1"/>
    <col min="5136" max="5136" width="20" style="1" customWidth="1"/>
    <col min="5137" max="5137" width="16.625" style="1" customWidth="1"/>
    <col min="5138" max="5138" width="16.375" style="1" customWidth="1"/>
    <col min="5139" max="5143" width="6" style="1" bestFit="1" customWidth="1"/>
    <col min="5144" max="5145" width="7" style="1" bestFit="1" customWidth="1"/>
    <col min="5146" max="5375" width="9.125" style="1"/>
    <col min="5376" max="5376" width="49.25" style="1" bestFit="1" customWidth="1"/>
    <col min="5377" max="5377" width="25" style="1" customWidth="1"/>
    <col min="5378" max="5378" width="21.25" style="1" customWidth="1"/>
    <col min="5379" max="5379" width="16.25" style="1" bestFit="1" customWidth="1"/>
    <col min="5380" max="5380" width="17.875" style="1" bestFit="1" customWidth="1"/>
    <col min="5381" max="5381" width="18.625" style="1" bestFit="1" customWidth="1"/>
    <col min="5382" max="5385" width="17.375" style="1" bestFit="1" customWidth="1"/>
    <col min="5386" max="5386" width="17.375" style="1" customWidth="1"/>
    <col min="5387" max="5387" width="19.25" style="1" customWidth="1"/>
    <col min="5388" max="5388" width="17.625" style="1" bestFit="1" customWidth="1"/>
    <col min="5389" max="5389" width="18.25" style="1" customWidth="1"/>
    <col min="5390" max="5390" width="30.125" style="1" customWidth="1"/>
    <col min="5391" max="5391" width="19" style="1" customWidth="1"/>
    <col min="5392" max="5392" width="20" style="1" customWidth="1"/>
    <col min="5393" max="5393" width="16.625" style="1" customWidth="1"/>
    <col min="5394" max="5394" width="16.375" style="1" customWidth="1"/>
    <col min="5395" max="5399" width="6" style="1" bestFit="1" customWidth="1"/>
    <col min="5400" max="5401" width="7" style="1" bestFit="1" customWidth="1"/>
    <col min="5402" max="5631" width="9.125" style="1"/>
    <col min="5632" max="5632" width="49.25" style="1" bestFit="1" customWidth="1"/>
    <col min="5633" max="5633" width="25" style="1" customWidth="1"/>
    <col min="5634" max="5634" width="21.25" style="1" customWidth="1"/>
    <col min="5635" max="5635" width="16.25" style="1" bestFit="1" customWidth="1"/>
    <col min="5636" max="5636" width="17.875" style="1" bestFit="1" customWidth="1"/>
    <col min="5637" max="5637" width="18.625" style="1" bestFit="1" customWidth="1"/>
    <col min="5638" max="5641" width="17.375" style="1" bestFit="1" customWidth="1"/>
    <col min="5642" max="5642" width="17.375" style="1" customWidth="1"/>
    <col min="5643" max="5643" width="19.25" style="1" customWidth="1"/>
    <col min="5644" max="5644" width="17.625" style="1" bestFit="1" customWidth="1"/>
    <col min="5645" max="5645" width="18.25" style="1" customWidth="1"/>
    <col min="5646" max="5646" width="30.125" style="1" customWidth="1"/>
    <col min="5647" max="5647" width="19" style="1" customWidth="1"/>
    <col min="5648" max="5648" width="20" style="1" customWidth="1"/>
    <col min="5649" max="5649" width="16.625" style="1" customWidth="1"/>
    <col min="5650" max="5650" width="16.375" style="1" customWidth="1"/>
    <col min="5651" max="5655" width="6" style="1" bestFit="1" customWidth="1"/>
    <col min="5656" max="5657" width="7" style="1" bestFit="1" customWidth="1"/>
    <col min="5658" max="5887" width="9.125" style="1"/>
    <col min="5888" max="5888" width="49.25" style="1" bestFit="1" customWidth="1"/>
    <col min="5889" max="5889" width="25" style="1" customWidth="1"/>
    <col min="5890" max="5890" width="21.25" style="1" customWidth="1"/>
    <col min="5891" max="5891" width="16.25" style="1" bestFit="1" customWidth="1"/>
    <col min="5892" max="5892" width="17.875" style="1" bestFit="1" customWidth="1"/>
    <col min="5893" max="5893" width="18.625" style="1" bestFit="1" customWidth="1"/>
    <col min="5894" max="5897" width="17.375" style="1" bestFit="1" customWidth="1"/>
    <col min="5898" max="5898" width="17.375" style="1" customWidth="1"/>
    <col min="5899" max="5899" width="19.25" style="1" customWidth="1"/>
    <col min="5900" max="5900" width="17.625" style="1" bestFit="1" customWidth="1"/>
    <col min="5901" max="5901" width="18.25" style="1" customWidth="1"/>
    <col min="5902" max="5902" width="30.125" style="1" customWidth="1"/>
    <col min="5903" max="5903" width="19" style="1" customWidth="1"/>
    <col min="5904" max="5904" width="20" style="1" customWidth="1"/>
    <col min="5905" max="5905" width="16.625" style="1" customWidth="1"/>
    <col min="5906" max="5906" width="16.375" style="1" customWidth="1"/>
    <col min="5907" max="5911" width="6" style="1" bestFit="1" customWidth="1"/>
    <col min="5912" max="5913" width="7" style="1" bestFit="1" customWidth="1"/>
    <col min="5914" max="6143" width="9.125" style="1"/>
    <col min="6144" max="6144" width="49.25" style="1" bestFit="1" customWidth="1"/>
    <col min="6145" max="6145" width="25" style="1" customWidth="1"/>
    <col min="6146" max="6146" width="21.25" style="1" customWidth="1"/>
    <col min="6147" max="6147" width="16.25" style="1" bestFit="1" customWidth="1"/>
    <col min="6148" max="6148" width="17.875" style="1" bestFit="1" customWidth="1"/>
    <col min="6149" max="6149" width="18.625" style="1" bestFit="1" customWidth="1"/>
    <col min="6150" max="6153" width="17.375" style="1" bestFit="1" customWidth="1"/>
    <col min="6154" max="6154" width="17.375" style="1" customWidth="1"/>
    <col min="6155" max="6155" width="19.25" style="1" customWidth="1"/>
    <col min="6156" max="6156" width="17.625" style="1" bestFit="1" customWidth="1"/>
    <col min="6157" max="6157" width="18.25" style="1" customWidth="1"/>
    <col min="6158" max="6158" width="30.125" style="1" customWidth="1"/>
    <col min="6159" max="6159" width="19" style="1" customWidth="1"/>
    <col min="6160" max="6160" width="20" style="1" customWidth="1"/>
    <col min="6161" max="6161" width="16.625" style="1" customWidth="1"/>
    <col min="6162" max="6162" width="16.375" style="1" customWidth="1"/>
    <col min="6163" max="6167" width="6" style="1" bestFit="1" customWidth="1"/>
    <col min="6168" max="6169" width="7" style="1" bestFit="1" customWidth="1"/>
    <col min="6170" max="6399" width="9.125" style="1"/>
    <col min="6400" max="6400" width="49.25" style="1" bestFit="1" customWidth="1"/>
    <col min="6401" max="6401" width="25" style="1" customWidth="1"/>
    <col min="6402" max="6402" width="21.25" style="1" customWidth="1"/>
    <col min="6403" max="6403" width="16.25" style="1" bestFit="1" customWidth="1"/>
    <col min="6404" max="6404" width="17.875" style="1" bestFit="1" customWidth="1"/>
    <col min="6405" max="6405" width="18.625" style="1" bestFit="1" customWidth="1"/>
    <col min="6406" max="6409" width="17.375" style="1" bestFit="1" customWidth="1"/>
    <col min="6410" max="6410" width="17.375" style="1" customWidth="1"/>
    <col min="6411" max="6411" width="19.25" style="1" customWidth="1"/>
    <col min="6412" max="6412" width="17.625" style="1" bestFit="1" customWidth="1"/>
    <col min="6413" max="6413" width="18.25" style="1" customWidth="1"/>
    <col min="6414" max="6414" width="30.125" style="1" customWidth="1"/>
    <col min="6415" max="6415" width="19" style="1" customWidth="1"/>
    <col min="6416" max="6416" width="20" style="1" customWidth="1"/>
    <col min="6417" max="6417" width="16.625" style="1" customWidth="1"/>
    <col min="6418" max="6418" width="16.375" style="1" customWidth="1"/>
    <col min="6419" max="6423" width="6" style="1" bestFit="1" customWidth="1"/>
    <col min="6424" max="6425" width="7" style="1" bestFit="1" customWidth="1"/>
    <col min="6426" max="6655" width="9.125" style="1"/>
    <col min="6656" max="6656" width="49.25" style="1" bestFit="1" customWidth="1"/>
    <col min="6657" max="6657" width="25" style="1" customWidth="1"/>
    <col min="6658" max="6658" width="21.25" style="1" customWidth="1"/>
    <col min="6659" max="6659" width="16.25" style="1" bestFit="1" customWidth="1"/>
    <col min="6660" max="6660" width="17.875" style="1" bestFit="1" customWidth="1"/>
    <col min="6661" max="6661" width="18.625" style="1" bestFit="1" customWidth="1"/>
    <col min="6662" max="6665" width="17.375" style="1" bestFit="1" customWidth="1"/>
    <col min="6666" max="6666" width="17.375" style="1" customWidth="1"/>
    <col min="6667" max="6667" width="19.25" style="1" customWidth="1"/>
    <col min="6668" max="6668" width="17.625" style="1" bestFit="1" customWidth="1"/>
    <col min="6669" max="6669" width="18.25" style="1" customWidth="1"/>
    <col min="6670" max="6670" width="30.125" style="1" customWidth="1"/>
    <col min="6671" max="6671" width="19" style="1" customWidth="1"/>
    <col min="6672" max="6672" width="20" style="1" customWidth="1"/>
    <col min="6673" max="6673" width="16.625" style="1" customWidth="1"/>
    <col min="6674" max="6674" width="16.375" style="1" customWidth="1"/>
    <col min="6675" max="6679" width="6" style="1" bestFit="1" customWidth="1"/>
    <col min="6680" max="6681" width="7" style="1" bestFit="1" customWidth="1"/>
    <col min="6682" max="6911" width="9.125" style="1"/>
    <col min="6912" max="6912" width="49.25" style="1" bestFit="1" customWidth="1"/>
    <col min="6913" max="6913" width="25" style="1" customWidth="1"/>
    <col min="6914" max="6914" width="21.25" style="1" customWidth="1"/>
    <col min="6915" max="6915" width="16.25" style="1" bestFit="1" customWidth="1"/>
    <col min="6916" max="6916" width="17.875" style="1" bestFit="1" customWidth="1"/>
    <col min="6917" max="6917" width="18.625" style="1" bestFit="1" customWidth="1"/>
    <col min="6918" max="6921" width="17.375" style="1" bestFit="1" customWidth="1"/>
    <col min="6922" max="6922" width="17.375" style="1" customWidth="1"/>
    <col min="6923" max="6923" width="19.25" style="1" customWidth="1"/>
    <col min="6924" max="6924" width="17.625" style="1" bestFit="1" customWidth="1"/>
    <col min="6925" max="6925" width="18.25" style="1" customWidth="1"/>
    <col min="6926" max="6926" width="30.125" style="1" customWidth="1"/>
    <col min="6927" max="6927" width="19" style="1" customWidth="1"/>
    <col min="6928" max="6928" width="20" style="1" customWidth="1"/>
    <col min="6929" max="6929" width="16.625" style="1" customWidth="1"/>
    <col min="6930" max="6930" width="16.375" style="1" customWidth="1"/>
    <col min="6931" max="6935" width="6" style="1" bestFit="1" customWidth="1"/>
    <col min="6936" max="6937" width="7" style="1" bestFit="1" customWidth="1"/>
    <col min="6938" max="7167" width="9.125" style="1"/>
    <col min="7168" max="7168" width="49.25" style="1" bestFit="1" customWidth="1"/>
    <col min="7169" max="7169" width="25" style="1" customWidth="1"/>
    <col min="7170" max="7170" width="21.25" style="1" customWidth="1"/>
    <col min="7171" max="7171" width="16.25" style="1" bestFit="1" customWidth="1"/>
    <col min="7172" max="7172" width="17.875" style="1" bestFit="1" customWidth="1"/>
    <col min="7173" max="7173" width="18.625" style="1" bestFit="1" customWidth="1"/>
    <col min="7174" max="7177" width="17.375" style="1" bestFit="1" customWidth="1"/>
    <col min="7178" max="7178" width="17.375" style="1" customWidth="1"/>
    <col min="7179" max="7179" width="19.25" style="1" customWidth="1"/>
    <col min="7180" max="7180" width="17.625" style="1" bestFit="1" customWidth="1"/>
    <col min="7181" max="7181" width="18.25" style="1" customWidth="1"/>
    <col min="7182" max="7182" width="30.125" style="1" customWidth="1"/>
    <col min="7183" max="7183" width="19" style="1" customWidth="1"/>
    <col min="7184" max="7184" width="20" style="1" customWidth="1"/>
    <col min="7185" max="7185" width="16.625" style="1" customWidth="1"/>
    <col min="7186" max="7186" width="16.375" style="1" customWidth="1"/>
    <col min="7187" max="7191" width="6" style="1" bestFit="1" customWidth="1"/>
    <col min="7192" max="7193" width="7" style="1" bestFit="1" customWidth="1"/>
    <col min="7194" max="7423" width="9.125" style="1"/>
    <col min="7424" max="7424" width="49.25" style="1" bestFit="1" customWidth="1"/>
    <col min="7425" max="7425" width="25" style="1" customWidth="1"/>
    <col min="7426" max="7426" width="21.25" style="1" customWidth="1"/>
    <col min="7427" max="7427" width="16.25" style="1" bestFit="1" customWidth="1"/>
    <col min="7428" max="7428" width="17.875" style="1" bestFit="1" customWidth="1"/>
    <col min="7429" max="7429" width="18.625" style="1" bestFit="1" customWidth="1"/>
    <col min="7430" max="7433" width="17.375" style="1" bestFit="1" customWidth="1"/>
    <col min="7434" max="7434" width="17.375" style="1" customWidth="1"/>
    <col min="7435" max="7435" width="19.25" style="1" customWidth="1"/>
    <col min="7436" max="7436" width="17.625" style="1" bestFit="1" customWidth="1"/>
    <col min="7437" max="7437" width="18.25" style="1" customWidth="1"/>
    <col min="7438" max="7438" width="30.125" style="1" customWidth="1"/>
    <col min="7439" max="7439" width="19" style="1" customWidth="1"/>
    <col min="7440" max="7440" width="20" style="1" customWidth="1"/>
    <col min="7441" max="7441" width="16.625" style="1" customWidth="1"/>
    <col min="7442" max="7442" width="16.375" style="1" customWidth="1"/>
    <col min="7443" max="7447" width="6" style="1" bestFit="1" customWidth="1"/>
    <col min="7448" max="7449" width="7" style="1" bestFit="1" customWidth="1"/>
    <col min="7450" max="7679" width="9.125" style="1"/>
    <col min="7680" max="7680" width="49.25" style="1" bestFit="1" customWidth="1"/>
    <col min="7681" max="7681" width="25" style="1" customWidth="1"/>
    <col min="7682" max="7682" width="21.25" style="1" customWidth="1"/>
    <col min="7683" max="7683" width="16.25" style="1" bestFit="1" customWidth="1"/>
    <col min="7684" max="7684" width="17.875" style="1" bestFit="1" customWidth="1"/>
    <col min="7685" max="7685" width="18.625" style="1" bestFit="1" customWidth="1"/>
    <col min="7686" max="7689" width="17.375" style="1" bestFit="1" customWidth="1"/>
    <col min="7690" max="7690" width="17.375" style="1" customWidth="1"/>
    <col min="7691" max="7691" width="19.25" style="1" customWidth="1"/>
    <col min="7692" max="7692" width="17.625" style="1" bestFit="1" customWidth="1"/>
    <col min="7693" max="7693" width="18.25" style="1" customWidth="1"/>
    <col min="7694" max="7694" width="30.125" style="1" customWidth="1"/>
    <col min="7695" max="7695" width="19" style="1" customWidth="1"/>
    <col min="7696" max="7696" width="20" style="1" customWidth="1"/>
    <col min="7697" max="7697" width="16.625" style="1" customWidth="1"/>
    <col min="7698" max="7698" width="16.375" style="1" customWidth="1"/>
    <col min="7699" max="7703" width="6" style="1" bestFit="1" customWidth="1"/>
    <col min="7704" max="7705" width="7" style="1" bestFit="1" customWidth="1"/>
    <col min="7706" max="7935" width="9.125" style="1"/>
    <col min="7936" max="7936" width="49.25" style="1" bestFit="1" customWidth="1"/>
    <col min="7937" max="7937" width="25" style="1" customWidth="1"/>
    <col min="7938" max="7938" width="21.25" style="1" customWidth="1"/>
    <col min="7939" max="7939" width="16.25" style="1" bestFit="1" customWidth="1"/>
    <col min="7940" max="7940" width="17.875" style="1" bestFit="1" customWidth="1"/>
    <col min="7941" max="7941" width="18.625" style="1" bestFit="1" customWidth="1"/>
    <col min="7942" max="7945" width="17.375" style="1" bestFit="1" customWidth="1"/>
    <col min="7946" max="7946" width="17.375" style="1" customWidth="1"/>
    <col min="7947" max="7947" width="19.25" style="1" customWidth="1"/>
    <col min="7948" max="7948" width="17.625" style="1" bestFit="1" customWidth="1"/>
    <col min="7949" max="7949" width="18.25" style="1" customWidth="1"/>
    <col min="7950" max="7950" width="30.125" style="1" customWidth="1"/>
    <col min="7951" max="7951" width="19" style="1" customWidth="1"/>
    <col min="7952" max="7952" width="20" style="1" customWidth="1"/>
    <col min="7953" max="7953" width="16.625" style="1" customWidth="1"/>
    <col min="7954" max="7954" width="16.375" style="1" customWidth="1"/>
    <col min="7955" max="7959" width="6" style="1" bestFit="1" customWidth="1"/>
    <col min="7960" max="7961" width="7" style="1" bestFit="1" customWidth="1"/>
    <col min="7962" max="8191" width="9.125" style="1"/>
    <col min="8192" max="8192" width="49.25" style="1" bestFit="1" customWidth="1"/>
    <col min="8193" max="8193" width="25" style="1" customWidth="1"/>
    <col min="8194" max="8194" width="21.25" style="1" customWidth="1"/>
    <col min="8195" max="8195" width="16.25" style="1" bestFit="1" customWidth="1"/>
    <col min="8196" max="8196" width="17.875" style="1" bestFit="1" customWidth="1"/>
    <col min="8197" max="8197" width="18.625" style="1" bestFit="1" customWidth="1"/>
    <col min="8198" max="8201" width="17.375" style="1" bestFit="1" customWidth="1"/>
    <col min="8202" max="8202" width="17.375" style="1" customWidth="1"/>
    <col min="8203" max="8203" width="19.25" style="1" customWidth="1"/>
    <col min="8204" max="8204" width="17.625" style="1" bestFit="1" customWidth="1"/>
    <col min="8205" max="8205" width="18.25" style="1" customWidth="1"/>
    <col min="8206" max="8206" width="30.125" style="1" customWidth="1"/>
    <col min="8207" max="8207" width="19" style="1" customWidth="1"/>
    <col min="8208" max="8208" width="20" style="1" customWidth="1"/>
    <col min="8209" max="8209" width="16.625" style="1" customWidth="1"/>
    <col min="8210" max="8210" width="16.375" style="1" customWidth="1"/>
    <col min="8211" max="8215" width="6" style="1" bestFit="1" customWidth="1"/>
    <col min="8216" max="8217" width="7" style="1" bestFit="1" customWidth="1"/>
    <col min="8218" max="8447" width="9.125" style="1"/>
    <col min="8448" max="8448" width="49.25" style="1" bestFit="1" customWidth="1"/>
    <col min="8449" max="8449" width="25" style="1" customWidth="1"/>
    <col min="8450" max="8450" width="21.25" style="1" customWidth="1"/>
    <col min="8451" max="8451" width="16.25" style="1" bestFit="1" customWidth="1"/>
    <col min="8452" max="8452" width="17.875" style="1" bestFit="1" customWidth="1"/>
    <col min="8453" max="8453" width="18.625" style="1" bestFit="1" customWidth="1"/>
    <col min="8454" max="8457" width="17.375" style="1" bestFit="1" customWidth="1"/>
    <col min="8458" max="8458" width="17.375" style="1" customWidth="1"/>
    <col min="8459" max="8459" width="19.25" style="1" customWidth="1"/>
    <col min="8460" max="8460" width="17.625" style="1" bestFit="1" customWidth="1"/>
    <col min="8461" max="8461" width="18.25" style="1" customWidth="1"/>
    <col min="8462" max="8462" width="30.125" style="1" customWidth="1"/>
    <col min="8463" max="8463" width="19" style="1" customWidth="1"/>
    <col min="8464" max="8464" width="20" style="1" customWidth="1"/>
    <col min="8465" max="8465" width="16.625" style="1" customWidth="1"/>
    <col min="8466" max="8466" width="16.375" style="1" customWidth="1"/>
    <col min="8467" max="8471" width="6" style="1" bestFit="1" customWidth="1"/>
    <col min="8472" max="8473" width="7" style="1" bestFit="1" customWidth="1"/>
    <col min="8474" max="8703" width="9.125" style="1"/>
    <col min="8704" max="8704" width="49.25" style="1" bestFit="1" customWidth="1"/>
    <col min="8705" max="8705" width="25" style="1" customWidth="1"/>
    <col min="8706" max="8706" width="21.25" style="1" customWidth="1"/>
    <col min="8707" max="8707" width="16.25" style="1" bestFit="1" customWidth="1"/>
    <col min="8708" max="8708" width="17.875" style="1" bestFit="1" customWidth="1"/>
    <col min="8709" max="8709" width="18.625" style="1" bestFit="1" customWidth="1"/>
    <col min="8710" max="8713" width="17.375" style="1" bestFit="1" customWidth="1"/>
    <col min="8714" max="8714" width="17.375" style="1" customWidth="1"/>
    <col min="8715" max="8715" width="19.25" style="1" customWidth="1"/>
    <col min="8716" max="8716" width="17.625" style="1" bestFit="1" customWidth="1"/>
    <col min="8717" max="8717" width="18.25" style="1" customWidth="1"/>
    <col min="8718" max="8718" width="30.125" style="1" customWidth="1"/>
    <col min="8719" max="8719" width="19" style="1" customWidth="1"/>
    <col min="8720" max="8720" width="20" style="1" customWidth="1"/>
    <col min="8721" max="8721" width="16.625" style="1" customWidth="1"/>
    <col min="8722" max="8722" width="16.375" style="1" customWidth="1"/>
    <col min="8723" max="8727" width="6" style="1" bestFit="1" customWidth="1"/>
    <col min="8728" max="8729" width="7" style="1" bestFit="1" customWidth="1"/>
    <col min="8730" max="8959" width="9.125" style="1"/>
    <col min="8960" max="8960" width="49.25" style="1" bestFit="1" customWidth="1"/>
    <col min="8961" max="8961" width="25" style="1" customWidth="1"/>
    <col min="8962" max="8962" width="21.25" style="1" customWidth="1"/>
    <col min="8963" max="8963" width="16.25" style="1" bestFit="1" customWidth="1"/>
    <col min="8964" max="8964" width="17.875" style="1" bestFit="1" customWidth="1"/>
    <col min="8965" max="8965" width="18.625" style="1" bestFit="1" customWidth="1"/>
    <col min="8966" max="8969" width="17.375" style="1" bestFit="1" customWidth="1"/>
    <col min="8970" max="8970" width="17.375" style="1" customWidth="1"/>
    <col min="8971" max="8971" width="19.25" style="1" customWidth="1"/>
    <col min="8972" max="8972" width="17.625" style="1" bestFit="1" customWidth="1"/>
    <col min="8973" max="8973" width="18.25" style="1" customWidth="1"/>
    <col min="8974" max="8974" width="30.125" style="1" customWidth="1"/>
    <col min="8975" max="8975" width="19" style="1" customWidth="1"/>
    <col min="8976" max="8976" width="20" style="1" customWidth="1"/>
    <col min="8977" max="8977" width="16.625" style="1" customWidth="1"/>
    <col min="8978" max="8978" width="16.375" style="1" customWidth="1"/>
    <col min="8979" max="8983" width="6" style="1" bestFit="1" customWidth="1"/>
    <col min="8984" max="8985" width="7" style="1" bestFit="1" customWidth="1"/>
    <col min="8986" max="9215" width="9.125" style="1"/>
    <col min="9216" max="9216" width="49.25" style="1" bestFit="1" customWidth="1"/>
    <col min="9217" max="9217" width="25" style="1" customWidth="1"/>
    <col min="9218" max="9218" width="21.25" style="1" customWidth="1"/>
    <col min="9219" max="9219" width="16.25" style="1" bestFit="1" customWidth="1"/>
    <col min="9220" max="9220" width="17.875" style="1" bestFit="1" customWidth="1"/>
    <col min="9221" max="9221" width="18.625" style="1" bestFit="1" customWidth="1"/>
    <col min="9222" max="9225" width="17.375" style="1" bestFit="1" customWidth="1"/>
    <col min="9226" max="9226" width="17.375" style="1" customWidth="1"/>
    <col min="9227" max="9227" width="19.25" style="1" customWidth="1"/>
    <col min="9228" max="9228" width="17.625" style="1" bestFit="1" customWidth="1"/>
    <col min="9229" max="9229" width="18.25" style="1" customWidth="1"/>
    <col min="9230" max="9230" width="30.125" style="1" customWidth="1"/>
    <col min="9231" max="9231" width="19" style="1" customWidth="1"/>
    <col min="9232" max="9232" width="20" style="1" customWidth="1"/>
    <col min="9233" max="9233" width="16.625" style="1" customWidth="1"/>
    <col min="9234" max="9234" width="16.375" style="1" customWidth="1"/>
    <col min="9235" max="9239" width="6" style="1" bestFit="1" customWidth="1"/>
    <col min="9240" max="9241" width="7" style="1" bestFit="1" customWidth="1"/>
    <col min="9242" max="9471" width="9.125" style="1"/>
    <col min="9472" max="9472" width="49.25" style="1" bestFit="1" customWidth="1"/>
    <col min="9473" max="9473" width="25" style="1" customWidth="1"/>
    <col min="9474" max="9474" width="21.25" style="1" customWidth="1"/>
    <col min="9475" max="9475" width="16.25" style="1" bestFit="1" customWidth="1"/>
    <col min="9476" max="9476" width="17.875" style="1" bestFit="1" customWidth="1"/>
    <col min="9477" max="9477" width="18.625" style="1" bestFit="1" customWidth="1"/>
    <col min="9478" max="9481" width="17.375" style="1" bestFit="1" customWidth="1"/>
    <col min="9482" max="9482" width="17.375" style="1" customWidth="1"/>
    <col min="9483" max="9483" width="19.25" style="1" customWidth="1"/>
    <col min="9484" max="9484" width="17.625" style="1" bestFit="1" customWidth="1"/>
    <col min="9485" max="9485" width="18.25" style="1" customWidth="1"/>
    <col min="9486" max="9486" width="30.125" style="1" customWidth="1"/>
    <col min="9487" max="9487" width="19" style="1" customWidth="1"/>
    <col min="9488" max="9488" width="20" style="1" customWidth="1"/>
    <col min="9489" max="9489" width="16.625" style="1" customWidth="1"/>
    <col min="9490" max="9490" width="16.375" style="1" customWidth="1"/>
    <col min="9491" max="9495" width="6" style="1" bestFit="1" customWidth="1"/>
    <col min="9496" max="9497" width="7" style="1" bestFit="1" customWidth="1"/>
    <col min="9498" max="9727" width="9.125" style="1"/>
    <col min="9728" max="9728" width="49.25" style="1" bestFit="1" customWidth="1"/>
    <col min="9729" max="9729" width="25" style="1" customWidth="1"/>
    <col min="9730" max="9730" width="21.25" style="1" customWidth="1"/>
    <col min="9731" max="9731" width="16.25" style="1" bestFit="1" customWidth="1"/>
    <col min="9732" max="9732" width="17.875" style="1" bestFit="1" customWidth="1"/>
    <col min="9733" max="9733" width="18.625" style="1" bestFit="1" customWidth="1"/>
    <col min="9734" max="9737" width="17.375" style="1" bestFit="1" customWidth="1"/>
    <col min="9738" max="9738" width="17.375" style="1" customWidth="1"/>
    <col min="9739" max="9739" width="19.25" style="1" customWidth="1"/>
    <col min="9740" max="9740" width="17.625" style="1" bestFit="1" customWidth="1"/>
    <col min="9741" max="9741" width="18.25" style="1" customWidth="1"/>
    <col min="9742" max="9742" width="30.125" style="1" customWidth="1"/>
    <col min="9743" max="9743" width="19" style="1" customWidth="1"/>
    <col min="9744" max="9744" width="20" style="1" customWidth="1"/>
    <col min="9745" max="9745" width="16.625" style="1" customWidth="1"/>
    <col min="9746" max="9746" width="16.375" style="1" customWidth="1"/>
    <col min="9747" max="9751" width="6" style="1" bestFit="1" customWidth="1"/>
    <col min="9752" max="9753" width="7" style="1" bestFit="1" customWidth="1"/>
    <col min="9754" max="9983" width="9.125" style="1"/>
    <col min="9984" max="9984" width="49.25" style="1" bestFit="1" customWidth="1"/>
    <col min="9985" max="9985" width="25" style="1" customWidth="1"/>
    <col min="9986" max="9986" width="21.25" style="1" customWidth="1"/>
    <col min="9987" max="9987" width="16.25" style="1" bestFit="1" customWidth="1"/>
    <col min="9988" max="9988" width="17.875" style="1" bestFit="1" customWidth="1"/>
    <col min="9989" max="9989" width="18.625" style="1" bestFit="1" customWidth="1"/>
    <col min="9990" max="9993" width="17.375" style="1" bestFit="1" customWidth="1"/>
    <col min="9994" max="9994" width="17.375" style="1" customWidth="1"/>
    <col min="9995" max="9995" width="19.25" style="1" customWidth="1"/>
    <col min="9996" max="9996" width="17.625" style="1" bestFit="1" customWidth="1"/>
    <col min="9997" max="9997" width="18.25" style="1" customWidth="1"/>
    <col min="9998" max="9998" width="30.125" style="1" customWidth="1"/>
    <col min="9999" max="9999" width="19" style="1" customWidth="1"/>
    <col min="10000" max="10000" width="20" style="1" customWidth="1"/>
    <col min="10001" max="10001" width="16.625" style="1" customWidth="1"/>
    <col min="10002" max="10002" width="16.375" style="1" customWidth="1"/>
    <col min="10003" max="10007" width="6" style="1" bestFit="1" customWidth="1"/>
    <col min="10008" max="10009" width="7" style="1" bestFit="1" customWidth="1"/>
    <col min="10010" max="10239" width="9.125" style="1"/>
    <col min="10240" max="10240" width="49.25" style="1" bestFit="1" customWidth="1"/>
    <col min="10241" max="10241" width="25" style="1" customWidth="1"/>
    <col min="10242" max="10242" width="21.25" style="1" customWidth="1"/>
    <col min="10243" max="10243" width="16.25" style="1" bestFit="1" customWidth="1"/>
    <col min="10244" max="10244" width="17.875" style="1" bestFit="1" customWidth="1"/>
    <col min="10245" max="10245" width="18.625" style="1" bestFit="1" customWidth="1"/>
    <col min="10246" max="10249" width="17.375" style="1" bestFit="1" customWidth="1"/>
    <col min="10250" max="10250" width="17.375" style="1" customWidth="1"/>
    <col min="10251" max="10251" width="19.25" style="1" customWidth="1"/>
    <col min="10252" max="10252" width="17.625" style="1" bestFit="1" customWidth="1"/>
    <col min="10253" max="10253" width="18.25" style="1" customWidth="1"/>
    <col min="10254" max="10254" width="30.125" style="1" customWidth="1"/>
    <col min="10255" max="10255" width="19" style="1" customWidth="1"/>
    <col min="10256" max="10256" width="20" style="1" customWidth="1"/>
    <col min="10257" max="10257" width="16.625" style="1" customWidth="1"/>
    <col min="10258" max="10258" width="16.375" style="1" customWidth="1"/>
    <col min="10259" max="10263" width="6" style="1" bestFit="1" customWidth="1"/>
    <col min="10264" max="10265" width="7" style="1" bestFit="1" customWidth="1"/>
    <col min="10266" max="10495" width="9.125" style="1"/>
    <col min="10496" max="10496" width="49.25" style="1" bestFit="1" customWidth="1"/>
    <col min="10497" max="10497" width="25" style="1" customWidth="1"/>
    <col min="10498" max="10498" width="21.25" style="1" customWidth="1"/>
    <col min="10499" max="10499" width="16.25" style="1" bestFit="1" customWidth="1"/>
    <col min="10500" max="10500" width="17.875" style="1" bestFit="1" customWidth="1"/>
    <col min="10501" max="10501" width="18.625" style="1" bestFit="1" customWidth="1"/>
    <col min="10502" max="10505" width="17.375" style="1" bestFit="1" customWidth="1"/>
    <col min="10506" max="10506" width="17.375" style="1" customWidth="1"/>
    <col min="10507" max="10507" width="19.25" style="1" customWidth="1"/>
    <col min="10508" max="10508" width="17.625" style="1" bestFit="1" customWidth="1"/>
    <col min="10509" max="10509" width="18.25" style="1" customWidth="1"/>
    <col min="10510" max="10510" width="30.125" style="1" customWidth="1"/>
    <col min="10511" max="10511" width="19" style="1" customWidth="1"/>
    <col min="10512" max="10512" width="20" style="1" customWidth="1"/>
    <col min="10513" max="10513" width="16.625" style="1" customWidth="1"/>
    <col min="10514" max="10514" width="16.375" style="1" customWidth="1"/>
    <col min="10515" max="10519" width="6" style="1" bestFit="1" customWidth="1"/>
    <col min="10520" max="10521" width="7" style="1" bestFit="1" customWidth="1"/>
    <col min="10522" max="10751" width="9.125" style="1"/>
    <col min="10752" max="10752" width="49.25" style="1" bestFit="1" customWidth="1"/>
    <col min="10753" max="10753" width="25" style="1" customWidth="1"/>
    <col min="10754" max="10754" width="21.25" style="1" customWidth="1"/>
    <col min="10755" max="10755" width="16.25" style="1" bestFit="1" customWidth="1"/>
    <col min="10756" max="10756" width="17.875" style="1" bestFit="1" customWidth="1"/>
    <col min="10757" max="10757" width="18.625" style="1" bestFit="1" customWidth="1"/>
    <col min="10758" max="10761" width="17.375" style="1" bestFit="1" customWidth="1"/>
    <col min="10762" max="10762" width="17.375" style="1" customWidth="1"/>
    <col min="10763" max="10763" width="19.25" style="1" customWidth="1"/>
    <col min="10764" max="10764" width="17.625" style="1" bestFit="1" customWidth="1"/>
    <col min="10765" max="10765" width="18.25" style="1" customWidth="1"/>
    <col min="10766" max="10766" width="30.125" style="1" customWidth="1"/>
    <col min="10767" max="10767" width="19" style="1" customWidth="1"/>
    <col min="10768" max="10768" width="20" style="1" customWidth="1"/>
    <col min="10769" max="10769" width="16.625" style="1" customWidth="1"/>
    <col min="10770" max="10770" width="16.375" style="1" customWidth="1"/>
    <col min="10771" max="10775" width="6" style="1" bestFit="1" customWidth="1"/>
    <col min="10776" max="10777" width="7" style="1" bestFit="1" customWidth="1"/>
    <col min="10778" max="11007" width="9.125" style="1"/>
    <col min="11008" max="11008" width="49.25" style="1" bestFit="1" customWidth="1"/>
    <col min="11009" max="11009" width="25" style="1" customWidth="1"/>
    <col min="11010" max="11010" width="21.25" style="1" customWidth="1"/>
    <col min="11011" max="11011" width="16.25" style="1" bestFit="1" customWidth="1"/>
    <col min="11012" max="11012" width="17.875" style="1" bestFit="1" customWidth="1"/>
    <col min="11013" max="11013" width="18.625" style="1" bestFit="1" customWidth="1"/>
    <col min="11014" max="11017" width="17.375" style="1" bestFit="1" customWidth="1"/>
    <col min="11018" max="11018" width="17.375" style="1" customWidth="1"/>
    <col min="11019" max="11019" width="19.25" style="1" customWidth="1"/>
    <col min="11020" max="11020" width="17.625" style="1" bestFit="1" customWidth="1"/>
    <col min="11021" max="11021" width="18.25" style="1" customWidth="1"/>
    <col min="11022" max="11022" width="30.125" style="1" customWidth="1"/>
    <col min="11023" max="11023" width="19" style="1" customWidth="1"/>
    <col min="11024" max="11024" width="20" style="1" customWidth="1"/>
    <col min="11025" max="11025" width="16.625" style="1" customWidth="1"/>
    <col min="11026" max="11026" width="16.375" style="1" customWidth="1"/>
    <col min="11027" max="11031" width="6" style="1" bestFit="1" customWidth="1"/>
    <col min="11032" max="11033" width="7" style="1" bestFit="1" customWidth="1"/>
    <col min="11034" max="11263" width="9.125" style="1"/>
    <col min="11264" max="11264" width="49.25" style="1" bestFit="1" customWidth="1"/>
    <col min="11265" max="11265" width="25" style="1" customWidth="1"/>
    <col min="11266" max="11266" width="21.25" style="1" customWidth="1"/>
    <col min="11267" max="11267" width="16.25" style="1" bestFit="1" customWidth="1"/>
    <col min="11268" max="11268" width="17.875" style="1" bestFit="1" customWidth="1"/>
    <col min="11269" max="11269" width="18.625" style="1" bestFit="1" customWidth="1"/>
    <col min="11270" max="11273" width="17.375" style="1" bestFit="1" customWidth="1"/>
    <col min="11274" max="11274" width="17.375" style="1" customWidth="1"/>
    <col min="11275" max="11275" width="19.25" style="1" customWidth="1"/>
    <col min="11276" max="11276" width="17.625" style="1" bestFit="1" customWidth="1"/>
    <col min="11277" max="11277" width="18.25" style="1" customWidth="1"/>
    <col min="11278" max="11278" width="30.125" style="1" customWidth="1"/>
    <col min="11279" max="11279" width="19" style="1" customWidth="1"/>
    <col min="11280" max="11280" width="20" style="1" customWidth="1"/>
    <col min="11281" max="11281" width="16.625" style="1" customWidth="1"/>
    <col min="11282" max="11282" width="16.375" style="1" customWidth="1"/>
    <col min="11283" max="11287" width="6" style="1" bestFit="1" customWidth="1"/>
    <col min="11288" max="11289" width="7" style="1" bestFit="1" customWidth="1"/>
    <col min="11290" max="11519" width="9.125" style="1"/>
    <col min="11520" max="11520" width="49.25" style="1" bestFit="1" customWidth="1"/>
    <col min="11521" max="11521" width="25" style="1" customWidth="1"/>
    <col min="11522" max="11522" width="21.25" style="1" customWidth="1"/>
    <col min="11523" max="11523" width="16.25" style="1" bestFit="1" customWidth="1"/>
    <col min="11524" max="11524" width="17.875" style="1" bestFit="1" customWidth="1"/>
    <col min="11525" max="11525" width="18.625" style="1" bestFit="1" customWidth="1"/>
    <col min="11526" max="11529" width="17.375" style="1" bestFit="1" customWidth="1"/>
    <col min="11530" max="11530" width="17.375" style="1" customWidth="1"/>
    <col min="11531" max="11531" width="19.25" style="1" customWidth="1"/>
    <col min="11532" max="11532" width="17.625" style="1" bestFit="1" customWidth="1"/>
    <col min="11533" max="11533" width="18.25" style="1" customWidth="1"/>
    <col min="11534" max="11534" width="30.125" style="1" customWidth="1"/>
    <col min="11535" max="11535" width="19" style="1" customWidth="1"/>
    <col min="11536" max="11536" width="20" style="1" customWidth="1"/>
    <col min="11537" max="11537" width="16.625" style="1" customWidth="1"/>
    <col min="11538" max="11538" width="16.375" style="1" customWidth="1"/>
    <col min="11539" max="11543" width="6" style="1" bestFit="1" customWidth="1"/>
    <col min="11544" max="11545" width="7" style="1" bestFit="1" customWidth="1"/>
    <col min="11546" max="11775" width="9.125" style="1"/>
    <col min="11776" max="11776" width="49.25" style="1" bestFit="1" customWidth="1"/>
    <col min="11777" max="11777" width="25" style="1" customWidth="1"/>
    <col min="11778" max="11778" width="21.25" style="1" customWidth="1"/>
    <col min="11779" max="11779" width="16.25" style="1" bestFit="1" customWidth="1"/>
    <col min="11780" max="11780" width="17.875" style="1" bestFit="1" customWidth="1"/>
    <col min="11781" max="11781" width="18.625" style="1" bestFit="1" customWidth="1"/>
    <col min="11782" max="11785" width="17.375" style="1" bestFit="1" customWidth="1"/>
    <col min="11786" max="11786" width="17.375" style="1" customWidth="1"/>
    <col min="11787" max="11787" width="19.25" style="1" customWidth="1"/>
    <col min="11788" max="11788" width="17.625" style="1" bestFit="1" customWidth="1"/>
    <col min="11789" max="11789" width="18.25" style="1" customWidth="1"/>
    <col min="11790" max="11790" width="30.125" style="1" customWidth="1"/>
    <col min="11791" max="11791" width="19" style="1" customWidth="1"/>
    <col min="11792" max="11792" width="20" style="1" customWidth="1"/>
    <col min="11793" max="11793" width="16.625" style="1" customWidth="1"/>
    <col min="11794" max="11794" width="16.375" style="1" customWidth="1"/>
    <col min="11795" max="11799" width="6" style="1" bestFit="1" customWidth="1"/>
    <col min="11800" max="11801" width="7" style="1" bestFit="1" customWidth="1"/>
    <col min="11802" max="12031" width="9.125" style="1"/>
    <col min="12032" max="12032" width="49.25" style="1" bestFit="1" customWidth="1"/>
    <col min="12033" max="12033" width="25" style="1" customWidth="1"/>
    <col min="12034" max="12034" width="21.25" style="1" customWidth="1"/>
    <col min="12035" max="12035" width="16.25" style="1" bestFit="1" customWidth="1"/>
    <col min="12036" max="12036" width="17.875" style="1" bestFit="1" customWidth="1"/>
    <col min="12037" max="12037" width="18.625" style="1" bestFit="1" customWidth="1"/>
    <col min="12038" max="12041" width="17.375" style="1" bestFit="1" customWidth="1"/>
    <col min="12042" max="12042" width="17.375" style="1" customWidth="1"/>
    <col min="12043" max="12043" width="19.25" style="1" customWidth="1"/>
    <col min="12044" max="12044" width="17.625" style="1" bestFit="1" customWidth="1"/>
    <col min="12045" max="12045" width="18.25" style="1" customWidth="1"/>
    <col min="12046" max="12046" width="30.125" style="1" customWidth="1"/>
    <col min="12047" max="12047" width="19" style="1" customWidth="1"/>
    <col min="12048" max="12048" width="20" style="1" customWidth="1"/>
    <col min="12049" max="12049" width="16.625" style="1" customWidth="1"/>
    <col min="12050" max="12050" width="16.375" style="1" customWidth="1"/>
    <col min="12051" max="12055" width="6" style="1" bestFit="1" customWidth="1"/>
    <col min="12056" max="12057" width="7" style="1" bestFit="1" customWidth="1"/>
    <col min="12058" max="12287" width="9.125" style="1"/>
    <col min="12288" max="12288" width="49.25" style="1" bestFit="1" customWidth="1"/>
    <col min="12289" max="12289" width="25" style="1" customWidth="1"/>
    <col min="12290" max="12290" width="21.25" style="1" customWidth="1"/>
    <col min="12291" max="12291" width="16.25" style="1" bestFit="1" customWidth="1"/>
    <col min="12292" max="12292" width="17.875" style="1" bestFit="1" customWidth="1"/>
    <col min="12293" max="12293" width="18.625" style="1" bestFit="1" customWidth="1"/>
    <col min="12294" max="12297" width="17.375" style="1" bestFit="1" customWidth="1"/>
    <col min="12298" max="12298" width="17.375" style="1" customWidth="1"/>
    <col min="12299" max="12299" width="19.25" style="1" customWidth="1"/>
    <col min="12300" max="12300" width="17.625" style="1" bestFit="1" customWidth="1"/>
    <col min="12301" max="12301" width="18.25" style="1" customWidth="1"/>
    <col min="12302" max="12302" width="30.125" style="1" customWidth="1"/>
    <col min="12303" max="12303" width="19" style="1" customWidth="1"/>
    <col min="12304" max="12304" width="20" style="1" customWidth="1"/>
    <col min="12305" max="12305" width="16.625" style="1" customWidth="1"/>
    <col min="12306" max="12306" width="16.375" style="1" customWidth="1"/>
    <col min="12307" max="12311" width="6" style="1" bestFit="1" customWidth="1"/>
    <col min="12312" max="12313" width="7" style="1" bestFit="1" customWidth="1"/>
    <col min="12314" max="12543" width="9.125" style="1"/>
    <col min="12544" max="12544" width="49.25" style="1" bestFit="1" customWidth="1"/>
    <col min="12545" max="12545" width="25" style="1" customWidth="1"/>
    <col min="12546" max="12546" width="21.25" style="1" customWidth="1"/>
    <col min="12547" max="12547" width="16.25" style="1" bestFit="1" customWidth="1"/>
    <col min="12548" max="12548" width="17.875" style="1" bestFit="1" customWidth="1"/>
    <col min="12549" max="12549" width="18.625" style="1" bestFit="1" customWidth="1"/>
    <col min="12550" max="12553" width="17.375" style="1" bestFit="1" customWidth="1"/>
    <col min="12554" max="12554" width="17.375" style="1" customWidth="1"/>
    <col min="12555" max="12555" width="19.25" style="1" customWidth="1"/>
    <col min="12556" max="12556" width="17.625" style="1" bestFit="1" customWidth="1"/>
    <col min="12557" max="12557" width="18.25" style="1" customWidth="1"/>
    <col min="12558" max="12558" width="30.125" style="1" customWidth="1"/>
    <col min="12559" max="12559" width="19" style="1" customWidth="1"/>
    <col min="12560" max="12560" width="20" style="1" customWidth="1"/>
    <col min="12561" max="12561" width="16.625" style="1" customWidth="1"/>
    <col min="12562" max="12562" width="16.375" style="1" customWidth="1"/>
    <col min="12563" max="12567" width="6" style="1" bestFit="1" customWidth="1"/>
    <col min="12568" max="12569" width="7" style="1" bestFit="1" customWidth="1"/>
    <col min="12570" max="12799" width="9.125" style="1"/>
    <col min="12800" max="12800" width="49.25" style="1" bestFit="1" customWidth="1"/>
    <col min="12801" max="12801" width="25" style="1" customWidth="1"/>
    <col min="12802" max="12802" width="21.25" style="1" customWidth="1"/>
    <col min="12803" max="12803" width="16.25" style="1" bestFit="1" customWidth="1"/>
    <col min="12804" max="12804" width="17.875" style="1" bestFit="1" customWidth="1"/>
    <col min="12805" max="12805" width="18.625" style="1" bestFit="1" customWidth="1"/>
    <col min="12806" max="12809" width="17.375" style="1" bestFit="1" customWidth="1"/>
    <col min="12810" max="12810" width="17.375" style="1" customWidth="1"/>
    <col min="12811" max="12811" width="19.25" style="1" customWidth="1"/>
    <col min="12812" max="12812" width="17.625" style="1" bestFit="1" customWidth="1"/>
    <col min="12813" max="12813" width="18.25" style="1" customWidth="1"/>
    <col min="12814" max="12814" width="30.125" style="1" customWidth="1"/>
    <col min="12815" max="12815" width="19" style="1" customWidth="1"/>
    <col min="12816" max="12816" width="20" style="1" customWidth="1"/>
    <col min="12817" max="12817" width="16.625" style="1" customWidth="1"/>
    <col min="12818" max="12818" width="16.375" style="1" customWidth="1"/>
    <col min="12819" max="12823" width="6" style="1" bestFit="1" customWidth="1"/>
    <col min="12824" max="12825" width="7" style="1" bestFit="1" customWidth="1"/>
    <col min="12826" max="13055" width="9.125" style="1"/>
    <col min="13056" max="13056" width="49.25" style="1" bestFit="1" customWidth="1"/>
    <col min="13057" max="13057" width="25" style="1" customWidth="1"/>
    <col min="13058" max="13058" width="21.25" style="1" customWidth="1"/>
    <col min="13059" max="13059" width="16.25" style="1" bestFit="1" customWidth="1"/>
    <col min="13060" max="13060" width="17.875" style="1" bestFit="1" customWidth="1"/>
    <col min="13061" max="13061" width="18.625" style="1" bestFit="1" customWidth="1"/>
    <col min="13062" max="13065" width="17.375" style="1" bestFit="1" customWidth="1"/>
    <col min="13066" max="13066" width="17.375" style="1" customWidth="1"/>
    <col min="13067" max="13067" width="19.25" style="1" customWidth="1"/>
    <col min="13068" max="13068" width="17.625" style="1" bestFit="1" customWidth="1"/>
    <col min="13069" max="13069" width="18.25" style="1" customWidth="1"/>
    <col min="13070" max="13070" width="30.125" style="1" customWidth="1"/>
    <col min="13071" max="13071" width="19" style="1" customWidth="1"/>
    <col min="13072" max="13072" width="20" style="1" customWidth="1"/>
    <col min="13073" max="13073" width="16.625" style="1" customWidth="1"/>
    <col min="13074" max="13074" width="16.375" style="1" customWidth="1"/>
    <col min="13075" max="13079" width="6" style="1" bestFit="1" customWidth="1"/>
    <col min="13080" max="13081" width="7" style="1" bestFit="1" customWidth="1"/>
    <col min="13082" max="13311" width="9.125" style="1"/>
    <col min="13312" max="13312" width="49.25" style="1" bestFit="1" customWidth="1"/>
    <col min="13313" max="13313" width="25" style="1" customWidth="1"/>
    <col min="13314" max="13314" width="21.25" style="1" customWidth="1"/>
    <col min="13315" max="13315" width="16.25" style="1" bestFit="1" customWidth="1"/>
    <col min="13316" max="13316" width="17.875" style="1" bestFit="1" customWidth="1"/>
    <col min="13317" max="13317" width="18.625" style="1" bestFit="1" customWidth="1"/>
    <col min="13318" max="13321" width="17.375" style="1" bestFit="1" customWidth="1"/>
    <col min="13322" max="13322" width="17.375" style="1" customWidth="1"/>
    <col min="13323" max="13323" width="19.25" style="1" customWidth="1"/>
    <col min="13324" max="13324" width="17.625" style="1" bestFit="1" customWidth="1"/>
    <col min="13325" max="13325" width="18.25" style="1" customWidth="1"/>
    <col min="13326" max="13326" width="30.125" style="1" customWidth="1"/>
    <col min="13327" max="13327" width="19" style="1" customWidth="1"/>
    <col min="13328" max="13328" width="20" style="1" customWidth="1"/>
    <col min="13329" max="13329" width="16.625" style="1" customWidth="1"/>
    <col min="13330" max="13330" width="16.375" style="1" customWidth="1"/>
    <col min="13331" max="13335" width="6" style="1" bestFit="1" customWidth="1"/>
    <col min="13336" max="13337" width="7" style="1" bestFit="1" customWidth="1"/>
    <col min="13338" max="13567" width="9.125" style="1"/>
    <col min="13568" max="13568" width="49.25" style="1" bestFit="1" customWidth="1"/>
    <col min="13569" max="13569" width="25" style="1" customWidth="1"/>
    <col min="13570" max="13570" width="21.25" style="1" customWidth="1"/>
    <col min="13571" max="13571" width="16.25" style="1" bestFit="1" customWidth="1"/>
    <col min="13572" max="13572" width="17.875" style="1" bestFit="1" customWidth="1"/>
    <col min="13573" max="13573" width="18.625" style="1" bestFit="1" customWidth="1"/>
    <col min="13574" max="13577" width="17.375" style="1" bestFit="1" customWidth="1"/>
    <col min="13578" max="13578" width="17.375" style="1" customWidth="1"/>
    <col min="13579" max="13579" width="19.25" style="1" customWidth="1"/>
    <col min="13580" max="13580" width="17.625" style="1" bestFit="1" customWidth="1"/>
    <col min="13581" max="13581" width="18.25" style="1" customWidth="1"/>
    <col min="13582" max="13582" width="30.125" style="1" customWidth="1"/>
    <col min="13583" max="13583" width="19" style="1" customWidth="1"/>
    <col min="13584" max="13584" width="20" style="1" customWidth="1"/>
    <col min="13585" max="13585" width="16.625" style="1" customWidth="1"/>
    <col min="13586" max="13586" width="16.375" style="1" customWidth="1"/>
    <col min="13587" max="13591" width="6" style="1" bestFit="1" customWidth="1"/>
    <col min="13592" max="13593" width="7" style="1" bestFit="1" customWidth="1"/>
    <col min="13594" max="13823" width="9.125" style="1"/>
    <col min="13824" max="13824" width="49.25" style="1" bestFit="1" customWidth="1"/>
    <col min="13825" max="13825" width="25" style="1" customWidth="1"/>
    <col min="13826" max="13826" width="21.25" style="1" customWidth="1"/>
    <col min="13827" max="13827" width="16.25" style="1" bestFit="1" customWidth="1"/>
    <col min="13828" max="13828" width="17.875" style="1" bestFit="1" customWidth="1"/>
    <col min="13829" max="13829" width="18.625" style="1" bestFit="1" customWidth="1"/>
    <col min="13830" max="13833" width="17.375" style="1" bestFit="1" customWidth="1"/>
    <col min="13834" max="13834" width="17.375" style="1" customWidth="1"/>
    <col min="13835" max="13835" width="19.25" style="1" customWidth="1"/>
    <col min="13836" max="13836" width="17.625" style="1" bestFit="1" customWidth="1"/>
    <col min="13837" max="13837" width="18.25" style="1" customWidth="1"/>
    <col min="13838" max="13838" width="30.125" style="1" customWidth="1"/>
    <col min="13839" max="13839" width="19" style="1" customWidth="1"/>
    <col min="13840" max="13840" width="20" style="1" customWidth="1"/>
    <col min="13841" max="13841" width="16.625" style="1" customWidth="1"/>
    <col min="13842" max="13842" width="16.375" style="1" customWidth="1"/>
    <col min="13843" max="13847" width="6" style="1" bestFit="1" customWidth="1"/>
    <col min="13848" max="13849" width="7" style="1" bestFit="1" customWidth="1"/>
    <col min="13850" max="14079" width="9.125" style="1"/>
    <col min="14080" max="14080" width="49.25" style="1" bestFit="1" customWidth="1"/>
    <col min="14081" max="14081" width="25" style="1" customWidth="1"/>
    <col min="14082" max="14082" width="21.25" style="1" customWidth="1"/>
    <col min="14083" max="14083" width="16.25" style="1" bestFit="1" customWidth="1"/>
    <col min="14084" max="14084" width="17.875" style="1" bestFit="1" customWidth="1"/>
    <col min="14085" max="14085" width="18.625" style="1" bestFit="1" customWidth="1"/>
    <col min="14086" max="14089" width="17.375" style="1" bestFit="1" customWidth="1"/>
    <col min="14090" max="14090" width="17.375" style="1" customWidth="1"/>
    <col min="14091" max="14091" width="19.25" style="1" customWidth="1"/>
    <col min="14092" max="14092" width="17.625" style="1" bestFit="1" customWidth="1"/>
    <col min="14093" max="14093" width="18.25" style="1" customWidth="1"/>
    <col min="14094" max="14094" width="30.125" style="1" customWidth="1"/>
    <col min="14095" max="14095" width="19" style="1" customWidth="1"/>
    <col min="14096" max="14096" width="20" style="1" customWidth="1"/>
    <col min="14097" max="14097" width="16.625" style="1" customWidth="1"/>
    <col min="14098" max="14098" width="16.375" style="1" customWidth="1"/>
    <col min="14099" max="14103" width="6" style="1" bestFit="1" customWidth="1"/>
    <col min="14104" max="14105" width="7" style="1" bestFit="1" customWidth="1"/>
    <col min="14106" max="14335" width="9.125" style="1"/>
    <col min="14336" max="14336" width="49.25" style="1" bestFit="1" customWidth="1"/>
    <col min="14337" max="14337" width="25" style="1" customWidth="1"/>
    <col min="14338" max="14338" width="21.25" style="1" customWidth="1"/>
    <col min="14339" max="14339" width="16.25" style="1" bestFit="1" customWidth="1"/>
    <col min="14340" max="14340" width="17.875" style="1" bestFit="1" customWidth="1"/>
    <col min="14341" max="14341" width="18.625" style="1" bestFit="1" customWidth="1"/>
    <col min="14342" max="14345" width="17.375" style="1" bestFit="1" customWidth="1"/>
    <col min="14346" max="14346" width="17.375" style="1" customWidth="1"/>
    <col min="14347" max="14347" width="19.25" style="1" customWidth="1"/>
    <col min="14348" max="14348" width="17.625" style="1" bestFit="1" customWidth="1"/>
    <col min="14349" max="14349" width="18.25" style="1" customWidth="1"/>
    <col min="14350" max="14350" width="30.125" style="1" customWidth="1"/>
    <col min="14351" max="14351" width="19" style="1" customWidth="1"/>
    <col min="14352" max="14352" width="20" style="1" customWidth="1"/>
    <col min="14353" max="14353" width="16.625" style="1" customWidth="1"/>
    <col min="14354" max="14354" width="16.375" style="1" customWidth="1"/>
    <col min="14355" max="14359" width="6" style="1" bestFit="1" customWidth="1"/>
    <col min="14360" max="14361" width="7" style="1" bestFit="1" customWidth="1"/>
    <col min="14362" max="14591" width="9.125" style="1"/>
    <col min="14592" max="14592" width="49.25" style="1" bestFit="1" customWidth="1"/>
    <col min="14593" max="14593" width="25" style="1" customWidth="1"/>
    <col min="14594" max="14594" width="21.25" style="1" customWidth="1"/>
    <col min="14595" max="14595" width="16.25" style="1" bestFit="1" customWidth="1"/>
    <col min="14596" max="14596" width="17.875" style="1" bestFit="1" customWidth="1"/>
    <col min="14597" max="14597" width="18.625" style="1" bestFit="1" customWidth="1"/>
    <col min="14598" max="14601" width="17.375" style="1" bestFit="1" customWidth="1"/>
    <col min="14602" max="14602" width="17.375" style="1" customWidth="1"/>
    <col min="14603" max="14603" width="19.25" style="1" customWidth="1"/>
    <col min="14604" max="14604" width="17.625" style="1" bestFit="1" customWidth="1"/>
    <col min="14605" max="14605" width="18.25" style="1" customWidth="1"/>
    <col min="14606" max="14606" width="30.125" style="1" customWidth="1"/>
    <col min="14607" max="14607" width="19" style="1" customWidth="1"/>
    <col min="14608" max="14608" width="20" style="1" customWidth="1"/>
    <col min="14609" max="14609" width="16.625" style="1" customWidth="1"/>
    <col min="14610" max="14610" width="16.375" style="1" customWidth="1"/>
    <col min="14611" max="14615" width="6" style="1" bestFit="1" customWidth="1"/>
    <col min="14616" max="14617" width="7" style="1" bestFit="1" customWidth="1"/>
    <col min="14618" max="14847" width="9.125" style="1"/>
    <col min="14848" max="14848" width="49.25" style="1" bestFit="1" customWidth="1"/>
    <col min="14849" max="14849" width="25" style="1" customWidth="1"/>
    <col min="14850" max="14850" width="21.25" style="1" customWidth="1"/>
    <col min="14851" max="14851" width="16.25" style="1" bestFit="1" customWidth="1"/>
    <col min="14852" max="14852" width="17.875" style="1" bestFit="1" customWidth="1"/>
    <col min="14853" max="14853" width="18.625" style="1" bestFit="1" customWidth="1"/>
    <col min="14854" max="14857" width="17.375" style="1" bestFit="1" customWidth="1"/>
    <col min="14858" max="14858" width="17.375" style="1" customWidth="1"/>
    <col min="14859" max="14859" width="19.25" style="1" customWidth="1"/>
    <col min="14860" max="14860" width="17.625" style="1" bestFit="1" customWidth="1"/>
    <col min="14861" max="14861" width="18.25" style="1" customWidth="1"/>
    <col min="14862" max="14862" width="30.125" style="1" customWidth="1"/>
    <col min="14863" max="14863" width="19" style="1" customWidth="1"/>
    <col min="14864" max="14864" width="20" style="1" customWidth="1"/>
    <col min="14865" max="14865" width="16.625" style="1" customWidth="1"/>
    <col min="14866" max="14866" width="16.375" style="1" customWidth="1"/>
    <col min="14867" max="14871" width="6" style="1" bestFit="1" customWidth="1"/>
    <col min="14872" max="14873" width="7" style="1" bestFit="1" customWidth="1"/>
    <col min="14874" max="15103" width="9.125" style="1"/>
    <col min="15104" max="15104" width="49.25" style="1" bestFit="1" customWidth="1"/>
    <col min="15105" max="15105" width="25" style="1" customWidth="1"/>
    <col min="15106" max="15106" width="21.25" style="1" customWidth="1"/>
    <col min="15107" max="15107" width="16.25" style="1" bestFit="1" customWidth="1"/>
    <col min="15108" max="15108" width="17.875" style="1" bestFit="1" customWidth="1"/>
    <col min="15109" max="15109" width="18.625" style="1" bestFit="1" customWidth="1"/>
    <col min="15110" max="15113" width="17.375" style="1" bestFit="1" customWidth="1"/>
    <col min="15114" max="15114" width="17.375" style="1" customWidth="1"/>
    <col min="15115" max="15115" width="19.25" style="1" customWidth="1"/>
    <col min="15116" max="15116" width="17.625" style="1" bestFit="1" customWidth="1"/>
    <col min="15117" max="15117" width="18.25" style="1" customWidth="1"/>
    <col min="15118" max="15118" width="30.125" style="1" customWidth="1"/>
    <col min="15119" max="15119" width="19" style="1" customWidth="1"/>
    <col min="15120" max="15120" width="20" style="1" customWidth="1"/>
    <col min="15121" max="15121" width="16.625" style="1" customWidth="1"/>
    <col min="15122" max="15122" width="16.375" style="1" customWidth="1"/>
    <col min="15123" max="15127" width="6" style="1" bestFit="1" customWidth="1"/>
    <col min="15128" max="15129" width="7" style="1" bestFit="1" customWidth="1"/>
    <col min="15130" max="15359" width="9.125" style="1"/>
    <col min="15360" max="15360" width="49.25" style="1" bestFit="1" customWidth="1"/>
    <col min="15361" max="15361" width="25" style="1" customWidth="1"/>
    <col min="15362" max="15362" width="21.25" style="1" customWidth="1"/>
    <col min="15363" max="15363" width="16.25" style="1" bestFit="1" customWidth="1"/>
    <col min="15364" max="15364" width="17.875" style="1" bestFit="1" customWidth="1"/>
    <col min="15365" max="15365" width="18.625" style="1" bestFit="1" customWidth="1"/>
    <col min="15366" max="15369" width="17.375" style="1" bestFit="1" customWidth="1"/>
    <col min="15370" max="15370" width="17.375" style="1" customWidth="1"/>
    <col min="15371" max="15371" width="19.25" style="1" customWidth="1"/>
    <col min="15372" max="15372" width="17.625" style="1" bestFit="1" customWidth="1"/>
    <col min="15373" max="15373" width="18.25" style="1" customWidth="1"/>
    <col min="15374" max="15374" width="30.125" style="1" customWidth="1"/>
    <col min="15375" max="15375" width="19" style="1" customWidth="1"/>
    <col min="15376" max="15376" width="20" style="1" customWidth="1"/>
    <col min="15377" max="15377" width="16.625" style="1" customWidth="1"/>
    <col min="15378" max="15378" width="16.375" style="1" customWidth="1"/>
    <col min="15379" max="15383" width="6" style="1" bestFit="1" customWidth="1"/>
    <col min="15384" max="15385" width="7" style="1" bestFit="1" customWidth="1"/>
    <col min="15386" max="15615" width="9.125" style="1"/>
    <col min="15616" max="15616" width="49.25" style="1" bestFit="1" customWidth="1"/>
    <col min="15617" max="15617" width="25" style="1" customWidth="1"/>
    <col min="15618" max="15618" width="21.25" style="1" customWidth="1"/>
    <col min="15619" max="15619" width="16.25" style="1" bestFit="1" customWidth="1"/>
    <col min="15620" max="15620" width="17.875" style="1" bestFit="1" customWidth="1"/>
    <col min="15621" max="15621" width="18.625" style="1" bestFit="1" customWidth="1"/>
    <col min="15622" max="15625" width="17.375" style="1" bestFit="1" customWidth="1"/>
    <col min="15626" max="15626" width="17.375" style="1" customWidth="1"/>
    <col min="15627" max="15627" width="19.25" style="1" customWidth="1"/>
    <col min="15628" max="15628" width="17.625" style="1" bestFit="1" customWidth="1"/>
    <col min="15629" max="15629" width="18.25" style="1" customWidth="1"/>
    <col min="15630" max="15630" width="30.125" style="1" customWidth="1"/>
    <col min="15631" max="15631" width="19" style="1" customWidth="1"/>
    <col min="15632" max="15632" width="20" style="1" customWidth="1"/>
    <col min="15633" max="15633" width="16.625" style="1" customWidth="1"/>
    <col min="15634" max="15634" width="16.375" style="1" customWidth="1"/>
    <col min="15635" max="15639" width="6" style="1" bestFit="1" customWidth="1"/>
    <col min="15640" max="15641" width="7" style="1" bestFit="1" customWidth="1"/>
    <col min="15642" max="15871" width="9.125" style="1"/>
    <col min="15872" max="15872" width="49.25" style="1" bestFit="1" customWidth="1"/>
    <col min="15873" max="15873" width="25" style="1" customWidth="1"/>
    <col min="15874" max="15874" width="21.25" style="1" customWidth="1"/>
    <col min="15875" max="15875" width="16.25" style="1" bestFit="1" customWidth="1"/>
    <col min="15876" max="15876" width="17.875" style="1" bestFit="1" customWidth="1"/>
    <col min="15877" max="15877" width="18.625" style="1" bestFit="1" customWidth="1"/>
    <col min="15878" max="15881" width="17.375" style="1" bestFit="1" customWidth="1"/>
    <col min="15882" max="15882" width="17.375" style="1" customWidth="1"/>
    <col min="15883" max="15883" width="19.25" style="1" customWidth="1"/>
    <col min="15884" max="15884" width="17.625" style="1" bestFit="1" customWidth="1"/>
    <col min="15885" max="15885" width="18.25" style="1" customWidth="1"/>
    <col min="15886" max="15886" width="30.125" style="1" customWidth="1"/>
    <col min="15887" max="15887" width="19" style="1" customWidth="1"/>
    <col min="15888" max="15888" width="20" style="1" customWidth="1"/>
    <col min="15889" max="15889" width="16.625" style="1" customWidth="1"/>
    <col min="15890" max="15890" width="16.375" style="1" customWidth="1"/>
    <col min="15891" max="15895" width="6" style="1" bestFit="1" customWidth="1"/>
    <col min="15896" max="15897" width="7" style="1" bestFit="1" customWidth="1"/>
    <col min="15898" max="16127" width="9.125" style="1"/>
    <col min="16128" max="16128" width="49.25" style="1" bestFit="1" customWidth="1"/>
    <col min="16129" max="16129" width="25" style="1" customWidth="1"/>
    <col min="16130" max="16130" width="21.25" style="1" customWidth="1"/>
    <col min="16131" max="16131" width="16.25" style="1" bestFit="1" customWidth="1"/>
    <col min="16132" max="16132" width="17.875" style="1" bestFit="1" customWidth="1"/>
    <col min="16133" max="16133" width="18.625" style="1" bestFit="1" customWidth="1"/>
    <col min="16134" max="16137" width="17.375" style="1" bestFit="1" customWidth="1"/>
    <col min="16138" max="16138" width="17.375" style="1" customWidth="1"/>
    <col min="16139" max="16139" width="19.25" style="1" customWidth="1"/>
    <col min="16140" max="16140" width="17.625" style="1" bestFit="1" customWidth="1"/>
    <col min="16141" max="16141" width="18.25" style="1" customWidth="1"/>
    <col min="16142" max="16142" width="30.125" style="1" customWidth="1"/>
    <col min="16143" max="16143" width="19" style="1" customWidth="1"/>
    <col min="16144" max="16144" width="20" style="1" customWidth="1"/>
    <col min="16145" max="16145" width="16.625" style="1" customWidth="1"/>
    <col min="16146" max="16146" width="16.375" style="1" customWidth="1"/>
    <col min="16147" max="16151" width="6" style="1" bestFit="1" customWidth="1"/>
    <col min="16152" max="16153" width="7" style="1" bestFit="1" customWidth="1"/>
    <col min="16154" max="16384" width="9.125" style="1"/>
  </cols>
  <sheetData>
    <row r="1" spans="1:25" ht="18.75" customHeigh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5" ht="18.75" customHeigh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25" ht="18.75" customHeight="1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1:25" ht="18.7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1:25" ht="18.75" customHeight="1" x14ac:dyDescent="0.3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</row>
    <row r="6" spans="1:25" ht="18.75" customHeigh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</row>
    <row r="7" spans="1:25" ht="18.75" x14ac:dyDescent="0.25">
      <c r="B7" s="32" t="s">
        <v>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25" ht="15.75" x14ac:dyDescent="0.25">
      <c r="B8" s="33" t="s">
        <v>1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25" ht="15.75" x14ac:dyDescent="0.25">
      <c r="B9" s="34" t="s">
        <v>2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25" x14ac:dyDescent="0.25">
      <c r="B10" s="35" t="s">
        <v>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25" x14ac:dyDescent="0.25">
      <c r="F11" s="4"/>
      <c r="G11" s="5"/>
      <c r="H11" s="6"/>
      <c r="N11" s="7"/>
    </row>
    <row r="12" spans="1:25" ht="31.5" x14ac:dyDescent="0.25">
      <c r="B12" s="8" t="s">
        <v>4</v>
      </c>
      <c r="C12" s="9" t="s">
        <v>5</v>
      </c>
      <c r="D12" s="9" t="s">
        <v>6</v>
      </c>
      <c r="E12" s="9" t="s">
        <v>7</v>
      </c>
      <c r="F12" s="9" t="s">
        <v>8</v>
      </c>
      <c r="G12" s="9" t="s">
        <v>9</v>
      </c>
      <c r="H12" s="9" t="s">
        <v>10</v>
      </c>
      <c r="I12" s="9" t="s">
        <v>11</v>
      </c>
      <c r="J12" s="9" t="s">
        <v>12</v>
      </c>
      <c r="K12" s="9" t="s">
        <v>13</v>
      </c>
      <c r="L12" s="9" t="s">
        <v>85</v>
      </c>
      <c r="M12" s="9" t="s">
        <v>87</v>
      </c>
      <c r="N12" s="9" t="s">
        <v>5</v>
      </c>
      <c r="O12" s="10"/>
      <c r="P12" s="10"/>
      <c r="Q12" s="10"/>
      <c r="X12" s="5"/>
      <c r="Y12" s="5"/>
    </row>
    <row r="13" spans="1:25" x14ac:dyDescent="0.25">
      <c r="B13" s="11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x14ac:dyDescent="0.25">
      <c r="B14" s="14" t="s">
        <v>15</v>
      </c>
      <c r="C14" s="15">
        <f>SUM(C15:C19)</f>
        <v>157471134.62000003</v>
      </c>
      <c r="D14" s="15">
        <f>SUM(D15:D19)</f>
        <v>318190991</v>
      </c>
      <c r="E14" s="15">
        <f t="shared" ref="E14:K14" si="0">SUM(E15:E19)</f>
        <v>318190991</v>
      </c>
      <c r="F14" s="15">
        <f t="shared" si="0"/>
        <v>0</v>
      </c>
      <c r="G14" s="15">
        <f t="shared" si="0"/>
        <v>37318968.469999999</v>
      </c>
      <c r="H14" s="15">
        <f t="shared" si="0"/>
        <v>19293439.140000001</v>
      </c>
      <c r="I14" s="15">
        <f t="shared" si="0"/>
        <v>21581008.240000002</v>
      </c>
      <c r="J14" s="15">
        <f t="shared" si="0"/>
        <v>20422105.310000002</v>
      </c>
      <c r="K14" s="15">
        <f t="shared" si="0"/>
        <v>20745020.330000002</v>
      </c>
      <c r="L14" s="15">
        <f t="shared" ref="L14:M14" si="1">SUM(L15:L19)</f>
        <v>22061251.350000005</v>
      </c>
      <c r="M14" s="15">
        <f t="shared" si="1"/>
        <v>35875383.68</v>
      </c>
      <c r="N14" s="15">
        <f>SUM(N15:N19)</f>
        <v>177297176.52000004</v>
      </c>
      <c r="O14" s="16"/>
      <c r="P14" s="17"/>
      <c r="Q14" s="16"/>
    </row>
    <row r="15" spans="1:25" x14ac:dyDescent="0.25">
      <c r="A15" s="1" t="str">
        <f>LEFT(B15,5)</f>
        <v>2.1.1</v>
      </c>
      <c r="B15" s="18" t="s">
        <v>16</v>
      </c>
      <c r="C15" s="4">
        <f>SUM(F15:M15)</f>
        <v>139068495.01000002</v>
      </c>
      <c r="D15" s="4">
        <v>280012878</v>
      </c>
      <c r="E15" s="4">
        <v>247173780.11944398</v>
      </c>
      <c r="F15" s="4">
        <v>0</v>
      </c>
      <c r="G15" s="4">
        <f>IFERROR(VLOOKUP(A15,'[1]Ejecutado Devengado 2022'!$C$10:$G$246,5,FALSE),0)</f>
        <v>31419442.91</v>
      </c>
      <c r="H15" s="4">
        <f>IFERROR(VLOOKUP(A15,'[1]Ejecutado Devengado 2022'!$C$10:$H$246,6,FALSE),0)</f>
        <v>16271830.130000001</v>
      </c>
      <c r="I15" s="4">
        <f>IFERROR(VLOOKUP(A15,'[1]Ejecutado Devengado 2022'!$C$10:$I$249,7,FALSE),0)</f>
        <v>18480226.41</v>
      </c>
      <c r="J15" s="4">
        <f>IFERROR(VLOOKUP(A15,'[1]Ejecutado Devengado 2022'!$C$10:$J$249,8,FALSE),0)</f>
        <v>17249517.880000003</v>
      </c>
      <c r="K15" s="19">
        <f>IFERROR(VLOOKUP(A15,'[1]Ejecutado Devengado 2022'!$C$10:$K$249,9,FALSE),0)</f>
        <v>17536884.550000001</v>
      </c>
      <c r="L15" s="4">
        <f>IFERROR(VLOOKUP(A15,'[2]Ejecutado Devengado 2022'!$C$10:$S$251,10,FALSE),0)</f>
        <v>18721807.500000004</v>
      </c>
      <c r="M15" s="4">
        <f>IFERROR(VLOOKUP(A15,'[2]Ejecutado Devengado 2022'!$C$10:$S$251,11,FALSE),0)</f>
        <v>19388785.629999999</v>
      </c>
      <c r="N15" s="4">
        <f>SUM(F15:M15)</f>
        <v>139068495.01000002</v>
      </c>
      <c r="O15" s="13"/>
      <c r="P15" s="13"/>
      <c r="Q15" s="13"/>
    </row>
    <row r="16" spans="1:25" x14ac:dyDescent="0.25">
      <c r="A16" s="1" t="str">
        <f t="shared" ref="A16:A70" si="2">LEFT(B16,5)</f>
        <v>2.1.2</v>
      </c>
      <c r="B16" s="18" t="s">
        <v>17</v>
      </c>
      <c r="C16" s="4">
        <f>SUM(F16:K16)</f>
        <v>3360633.34</v>
      </c>
      <c r="D16" s="4">
        <v>7686000</v>
      </c>
      <c r="E16" s="4">
        <v>39755490.760000005</v>
      </c>
      <c r="F16" s="4">
        <v>0</v>
      </c>
      <c r="G16" s="19">
        <f>IFERROR(VLOOKUP(A16,'[1]Ejecutado Devengado 2022'!C11:G247,5,FALSE),0)</f>
        <v>1134566.67</v>
      </c>
      <c r="H16" s="19">
        <f>IFERROR(VLOOKUP(A16,'[1]Ejecutado Devengado 2022'!$C$10:$H$246,6,FALSE),0)</f>
        <v>559066.67000000004</v>
      </c>
      <c r="I16" s="19">
        <f>IFERROR(VLOOKUP(A16,'[1]Ejecutado Devengado 2022'!$C$10:$I$249,7,FALSE),0)</f>
        <v>558500</v>
      </c>
      <c r="J16" s="19">
        <f>IFERROR(VLOOKUP(A16,'[1]Ejecutado Devengado 2022'!$C$10:$J$249,8,FALSE),0)</f>
        <v>558500</v>
      </c>
      <c r="K16" s="19">
        <f>IFERROR(VLOOKUP(A16,'[1]Ejecutado Devengado 2022'!$C$10:$K$249,9,FALSE),0)</f>
        <v>550000</v>
      </c>
      <c r="L16" s="4">
        <f>IFERROR(VLOOKUP(A16,'[2]Ejecutado Devengado 2022'!$C$10:$S$251,10,FALSE),0)</f>
        <v>550000</v>
      </c>
      <c r="M16" s="4">
        <f>IFERROR(VLOOKUP(A16,'[2]Ejecutado Devengado 2022'!$C$10:$S$251,11,FALSE),0)</f>
        <v>13642903.68</v>
      </c>
      <c r="N16" s="4">
        <f t="shared" ref="N16:N39" si="3">SUM(F16:M16)</f>
        <v>17553537.02</v>
      </c>
      <c r="O16" s="13"/>
      <c r="P16" s="13"/>
      <c r="Q16" s="13"/>
    </row>
    <row r="17" spans="1:17" x14ac:dyDescent="0.25">
      <c r="A17" s="1" t="str">
        <f t="shared" si="2"/>
        <v>2.1.3</v>
      </c>
      <c r="B17" s="18" t="s">
        <v>18</v>
      </c>
      <c r="C17" s="4">
        <f>SUM(F17:K17)</f>
        <v>0</v>
      </c>
      <c r="D17" s="4">
        <v>0</v>
      </c>
      <c r="E17" s="4">
        <v>0</v>
      </c>
      <c r="F17" s="4">
        <v>0</v>
      </c>
      <c r="G17" s="19">
        <f>IFERROR(VLOOKUP(A17,'[1]Ejecutado Devengado 2022'!C12:G248,5,FALSE),0)</f>
        <v>0</v>
      </c>
      <c r="H17" s="19">
        <f>IFERROR(VLOOKUP(A17,'[1]Ejecutado Devengado 2022'!$C$10:$H$246,6,FALSE),0)</f>
        <v>0</v>
      </c>
      <c r="I17" s="19">
        <f>IFERROR(VLOOKUP(A17,'[1]Ejecutado Devengado 2022'!$C$10:$I$249,7,FALSE),0)</f>
        <v>0</v>
      </c>
      <c r="J17" s="19">
        <f>IFERROR(VLOOKUP(A17,'[1]Ejecutado Devengado 2022'!$C$10:$J$249,8,FALSE),0)</f>
        <v>0</v>
      </c>
      <c r="K17" s="19">
        <f>IFERROR(VLOOKUP(A17,'[1]Ejecutado Devengado 2022'!$C$10:$K$249,9,FALSE),0)</f>
        <v>0</v>
      </c>
      <c r="L17" s="4">
        <f>IFERROR(VLOOKUP(A17,'[2]Ejecutado Devengado 2022'!$C$10:$S$251,10,FALSE),0)</f>
        <v>0</v>
      </c>
      <c r="M17" s="4">
        <f>IFERROR(VLOOKUP(A17,'[2]Ejecutado Devengado 2022'!$C$10:$S$251,11,FALSE),0)</f>
        <v>0</v>
      </c>
      <c r="N17" s="4">
        <f t="shared" si="3"/>
        <v>0</v>
      </c>
      <c r="O17" s="13"/>
      <c r="P17" s="13"/>
      <c r="Q17" s="13"/>
    </row>
    <row r="18" spans="1:17" x14ac:dyDescent="0.25">
      <c r="A18" s="1" t="str">
        <f t="shared" si="2"/>
        <v>2.1.4</v>
      </c>
      <c r="B18" s="18" t="s">
        <v>19</v>
      </c>
      <c r="C18" s="4">
        <f>SUM(F18:K18)</f>
        <v>0</v>
      </c>
      <c r="D18" s="4">
        <v>0</v>
      </c>
      <c r="E18" s="4">
        <v>0</v>
      </c>
      <c r="F18" s="4">
        <v>0</v>
      </c>
      <c r="G18" s="19">
        <f>IFERROR(VLOOKUP(A18,'[1]Ejecutado Devengado 2022'!C13:G249,5,FALSE),0)</f>
        <v>0</v>
      </c>
      <c r="H18" s="19">
        <f>IFERROR(VLOOKUP(A18,'[1]Ejecutado Devengado 2022'!$C$10:$H$246,6,FALSE),0)</f>
        <v>0</v>
      </c>
      <c r="I18" s="19">
        <f>IFERROR(VLOOKUP(A18,'[1]Ejecutado Devengado 2022'!$C$10:$I$249,7,FALSE),0)</f>
        <v>0</v>
      </c>
      <c r="J18" s="19">
        <f>IFERROR(VLOOKUP(A18,'[1]Ejecutado Devengado 2022'!$C$10:$J$249,8,FALSE),0)</f>
        <v>0</v>
      </c>
      <c r="K18" s="19">
        <f>IFERROR(VLOOKUP(A18,'[1]Ejecutado Devengado 2022'!$C$10:$K$249,9,FALSE),0)</f>
        <v>0</v>
      </c>
      <c r="L18" s="4">
        <f>IFERROR(VLOOKUP(A18,'[2]Ejecutado Devengado 2022'!$C$10:$S$251,10,FALSE),0)</f>
        <v>0</v>
      </c>
      <c r="M18" s="4">
        <f>IFERROR(VLOOKUP(A18,'[2]Ejecutado Devengado 2022'!$C$10:$S$251,11,FALSE),0)</f>
        <v>0</v>
      </c>
      <c r="N18" s="4">
        <f t="shared" si="3"/>
        <v>0</v>
      </c>
      <c r="O18" s="13"/>
      <c r="P18" s="13"/>
      <c r="Q18" s="13"/>
    </row>
    <row r="19" spans="1:17" x14ac:dyDescent="0.25">
      <c r="A19" s="1" t="str">
        <f t="shared" si="2"/>
        <v>2.1.5</v>
      </c>
      <c r="B19" s="18" t="s">
        <v>20</v>
      </c>
      <c r="C19" s="4">
        <f>SUM(F19:K19)</f>
        <v>15042006.27</v>
      </c>
      <c r="D19" s="4">
        <v>30492113</v>
      </c>
      <c r="E19" s="4">
        <v>31261720.120556004</v>
      </c>
      <c r="F19" s="4"/>
      <c r="G19" s="19">
        <f>IFERROR(VLOOKUP(A19,'[1]Ejecutado Devengado 2022'!C14:G250,5,FALSE),0)</f>
        <v>4764958.8900000006</v>
      </c>
      <c r="H19" s="19">
        <f>IFERROR(VLOOKUP(A19,'[1]Ejecutado Devengado 2022'!$C$10:$H$246,6,FALSE),0)</f>
        <v>2462542.34</v>
      </c>
      <c r="I19" s="19">
        <f>IFERROR(VLOOKUP(A19,'[1]Ejecutado Devengado 2022'!$C$10:$I$249,7,FALSE),0)</f>
        <v>2542281.83</v>
      </c>
      <c r="J19" s="19">
        <f>IFERROR(VLOOKUP(A19,'[1]Ejecutado Devengado 2022'!$C$10:$J$249,8,FALSE),0)</f>
        <v>2614087.4300000002</v>
      </c>
      <c r="K19" s="19">
        <f>IFERROR(VLOOKUP(A19,'[1]Ejecutado Devengado 2022'!$C$10:$K$249,9,FALSE),0)</f>
        <v>2658135.7799999998</v>
      </c>
      <c r="L19" s="4">
        <f>IFERROR(VLOOKUP(A19,'[2]Ejecutado Devengado 2022'!$C$10:$S$251,10,FALSE),0)</f>
        <v>2789443.85</v>
      </c>
      <c r="M19" s="4">
        <f>IFERROR(VLOOKUP(A19,'[2]Ejecutado Devengado 2022'!$C$10:$S$251,11,FALSE),0)</f>
        <v>2843694.37</v>
      </c>
      <c r="N19" s="4">
        <f t="shared" si="3"/>
        <v>20675144.490000002</v>
      </c>
      <c r="O19" s="13"/>
      <c r="P19" s="13"/>
      <c r="Q19" s="13"/>
    </row>
    <row r="20" spans="1:17" x14ac:dyDescent="0.25">
      <c r="A20" s="1" t="str">
        <f t="shared" si="2"/>
        <v>2.2 -</v>
      </c>
      <c r="B20" s="14" t="s">
        <v>21</v>
      </c>
      <c r="C20" s="20">
        <f>SUM(C21:C29)</f>
        <v>8618569.1699999999</v>
      </c>
      <c r="D20" s="20">
        <f>SUM(D21:D29)</f>
        <v>36244758</v>
      </c>
      <c r="E20" s="20">
        <f t="shared" ref="E20:K20" si="4">SUM(E21:E29)</f>
        <v>36011225.93</v>
      </c>
      <c r="F20" s="20">
        <f t="shared" si="4"/>
        <v>0</v>
      </c>
      <c r="G20" s="20">
        <f t="shared" si="4"/>
        <v>878246.48</v>
      </c>
      <c r="H20" s="20">
        <f t="shared" si="4"/>
        <v>1938409.3599999999</v>
      </c>
      <c r="I20" s="20">
        <f t="shared" si="4"/>
        <v>1766097.69</v>
      </c>
      <c r="J20" s="20">
        <f t="shared" si="4"/>
        <v>3061550.04</v>
      </c>
      <c r="K20" s="20">
        <f t="shared" si="4"/>
        <v>974265.6</v>
      </c>
      <c r="L20" s="20">
        <f t="shared" ref="L20:M20" si="5">SUM(L21:L29)</f>
        <v>2747851.84</v>
      </c>
      <c r="M20" s="20">
        <f t="shared" si="5"/>
        <v>2326883.9500000002</v>
      </c>
      <c r="N20" s="20">
        <f>SUM(N21:N29)</f>
        <v>13693304.960000001</v>
      </c>
      <c r="O20" s="16"/>
      <c r="P20" s="17"/>
      <c r="Q20" s="16"/>
    </row>
    <row r="21" spans="1:17" x14ac:dyDescent="0.25">
      <c r="A21" s="1" t="str">
        <f t="shared" si="2"/>
        <v>2.2.1</v>
      </c>
      <c r="B21" s="18" t="s">
        <v>22</v>
      </c>
      <c r="C21" s="4">
        <f t="shared" ref="C21:C29" si="6">SUM(F21:K21)</f>
        <v>7155252.9199999999</v>
      </c>
      <c r="D21" s="4">
        <v>18575820</v>
      </c>
      <c r="E21" s="4">
        <v>18575820</v>
      </c>
      <c r="F21" s="4">
        <v>0</v>
      </c>
      <c r="G21" s="19">
        <f>IFERROR(VLOOKUP(A21,'[1]Ejecutado Devengado 2022'!C16:G252,5,FALSE),0)</f>
        <v>878246.48</v>
      </c>
      <c r="H21" s="19">
        <f>IFERROR(VLOOKUP(A21,'[1]Ejecutado Devengado 2022'!$C$10:$H$246,6,FALSE),0)</f>
        <v>1938409.3599999999</v>
      </c>
      <c r="I21" s="4">
        <f>IFERROR(VLOOKUP(A21,'[1]Ejecutado Devengado 2022'!$C$10:$I$249,7,FALSE),0)</f>
        <v>1634888.69</v>
      </c>
      <c r="J21" s="19">
        <f>IFERROR(VLOOKUP(A21,'[1]Ejecutado Devengado 2022'!$C$10:$J$249,8,FALSE),0)</f>
        <v>2385017.48</v>
      </c>
      <c r="K21" s="19">
        <f>IFERROR(VLOOKUP(A21,'[1]Ejecutado Devengado 2022'!$C$10:$K$249,9,FALSE),0)</f>
        <v>318690.90999999997</v>
      </c>
      <c r="L21" s="4">
        <f>IFERROR(VLOOKUP(A21,'[2]Ejecutado Devengado 2022'!$C$10:$S$251,10,FALSE),0)</f>
        <v>1862658.5699999998</v>
      </c>
      <c r="M21" s="4">
        <f>IFERROR(VLOOKUP(A21,'[2]Ejecutado Devengado 2022'!$C$10:$S$251,11,FALSE),0)</f>
        <v>1864027.32</v>
      </c>
      <c r="N21" s="4">
        <f t="shared" si="3"/>
        <v>10881938.810000001</v>
      </c>
      <c r="O21" s="13"/>
      <c r="P21" s="17"/>
    </row>
    <row r="22" spans="1:17" x14ac:dyDescent="0.25">
      <c r="A22" s="1" t="str">
        <f t="shared" si="2"/>
        <v>2.2.2</v>
      </c>
      <c r="B22" s="18" t="s">
        <v>23</v>
      </c>
      <c r="C22" s="4">
        <f t="shared" si="6"/>
        <v>0</v>
      </c>
      <c r="D22" s="4">
        <v>1261000</v>
      </c>
      <c r="E22" s="4">
        <v>2261000</v>
      </c>
      <c r="F22" s="4">
        <v>0</v>
      </c>
      <c r="G22" s="19">
        <f>IFERROR(VLOOKUP(A22,'[1]Ejecutado Devengado 2022'!C17:G253,5,FALSE),0)</f>
        <v>0</v>
      </c>
      <c r="H22" s="19">
        <f>IFERROR(VLOOKUP(A22,'[1]Ejecutado Devengado 2022'!$C$10:$H$246,6,FALSE),0)</f>
        <v>0</v>
      </c>
      <c r="I22" s="4">
        <f>IFERROR(VLOOKUP(A22,'[1]Ejecutado Devengado 2022'!$C$10:$I$249,7,FALSE),0)</f>
        <v>0</v>
      </c>
      <c r="J22" s="19">
        <f>IFERROR(VLOOKUP(A22,'[1]Ejecutado Devengado 2022'!$C$10:$J$249,8,FALSE),0)</f>
        <v>0</v>
      </c>
      <c r="K22" s="19">
        <f>IFERROR(VLOOKUP(A22,'[1]Ejecutado Devengado 2022'!$C$10:$K$249,9,FALSE),0)</f>
        <v>0</v>
      </c>
      <c r="L22" s="4">
        <f>IFERROR(VLOOKUP(A22,'[2]Ejecutado Devengado 2022'!$C$10:$S$251,10,FALSE),0)</f>
        <v>73558.31</v>
      </c>
      <c r="M22" s="4">
        <f>IFERROR(VLOOKUP(A22,'[2]Ejecutado Devengado 2022'!$C$10:$S$251,11,FALSE),0)</f>
        <v>10508.33</v>
      </c>
      <c r="N22" s="4">
        <f t="shared" si="3"/>
        <v>84066.64</v>
      </c>
      <c r="O22" s="13"/>
      <c r="P22" s="17"/>
    </row>
    <row r="23" spans="1:17" x14ac:dyDescent="0.25">
      <c r="A23" s="1" t="str">
        <f t="shared" si="2"/>
        <v>2.2.3</v>
      </c>
      <c r="B23" s="18" t="s">
        <v>24</v>
      </c>
      <c r="C23" s="4">
        <f t="shared" si="6"/>
        <v>0</v>
      </c>
      <c r="D23" s="4">
        <v>1564810</v>
      </c>
      <c r="E23" s="4">
        <v>1564810</v>
      </c>
      <c r="F23" s="4">
        <v>0</v>
      </c>
      <c r="G23" s="19">
        <f>IFERROR(VLOOKUP(A23,'[1]Ejecutado Devengado 2022'!C18:G254,5,FALSE),0)</f>
        <v>0</v>
      </c>
      <c r="H23" s="19">
        <f>IFERROR(VLOOKUP(A23,'[1]Ejecutado Devengado 2022'!$C$10:$H$246,6,FALSE),0)</f>
        <v>0</v>
      </c>
      <c r="I23" s="4">
        <f>IFERROR(VLOOKUP(A23,'[1]Ejecutado Devengado 2022'!$C$10:$I$249,7,FALSE),0)</f>
        <v>0</v>
      </c>
      <c r="J23" s="19">
        <f>IFERROR(VLOOKUP(A23,'[1]Ejecutado Devengado 2022'!$C$10:$J$249,8,FALSE),0)</f>
        <v>0</v>
      </c>
      <c r="K23" s="19">
        <f>IFERROR(VLOOKUP(A23,'[1]Ejecutado Devengado 2022'!$C$10:$K$249,9,FALSE),0)</f>
        <v>0</v>
      </c>
      <c r="L23" s="4">
        <f>IFERROR(VLOOKUP(A23,'[2]Ejecutado Devengado 2022'!$C$10:$S$251,10,FALSE),0)</f>
        <v>0</v>
      </c>
      <c r="M23" s="4">
        <f>IFERROR(VLOOKUP(A23,'[2]Ejecutado Devengado 2022'!$C$10:$S$251,11,FALSE),0)</f>
        <v>0</v>
      </c>
      <c r="N23" s="4">
        <f t="shared" si="3"/>
        <v>0</v>
      </c>
      <c r="O23" s="13"/>
      <c r="P23" s="17"/>
    </row>
    <row r="24" spans="1:17" ht="18" customHeight="1" x14ac:dyDescent="0.25">
      <c r="A24" s="1" t="str">
        <f t="shared" si="2"/>
        <v>2.2.4</v>
      </c>
      <c r="B24" s="18" t="s">
        <v>25</v>
      </c>
      <c r="C24" s="4">
        <f t="shared" si="6"/>
        <v>0</v>
      </c>
      <c r="D24" s="4">
        <v>1460309</v>
      </c>
      <c r="E24" s="4">
        <v>1460309</v>
      </c>
      <c r="F24" s="4">
        <v>0</v>
      </c>
      <c r="G24" s="19">
        <f>IFERROR(VLOOKUP(A24,'[1]Ejecutado Devengado 2022'!C19:G255,5,FALSE),0)</f>
        <v>0</v>
      </c>
      <c r="H24" s="19">
        <f>IFERROR(VLOOKUP(A24,'[1]Ejecutado Devengado 2022'!$C$10:$H$246,6,FALSE),0)</f>
        <v>0</v>
      </c>
      <c r="I24" s="4">
        <f>IFERROR(VLOOKUP(A24,'[1]Ejecutado Devengado 2022'!$C$10:$I$249,7,FALSE),0)</f>
        <v>0</v>
      </c>
      <c r="J24" s="19">
        <f>IFERROR(VLOOKUP(A24,'[1]Ejecutado Devengado 2022'!$C$10:$J$249,8,FALSE),0)</f>
        <v>0</v>
      </c>
      <c r="K24" s="19">
        <f>IFERROR(VLOOKUP(A24,'[1]Ejecutado Devengado 2022'!$C$10:$K$249,9,FALSE),0)</f>
        <v>0</v>
      </c>
      <c r="L24" s="4">
        <f>IFERROR(VLOOKUP(A24,'[2]Ejecutado Devengado 2022'!$C$10:$S$251,10,FALSE),0)</f>
        <v>0</v>
      </c>
      <c r="M24" s="4">
        <f>IFERROR(VLOOKUP(A24,'[2]Ejecutado Devengado 2022'!$C$10:$S$251,11,FALSE),0)</f>
        <v>40000</v>
      </c>
      <c r="N24" s="4">
        <f t="shared" si="3"/>
        <v>40000</v>
      </c>
      <c r="O24" s="13"/>
      <c r="P24" s="17"/>
    </row>
    <row r="25" spans="1:17" x14ac:dyDescent="0.25">
      <c r="A25" s="1" t="str">
        <f t="shared" si="2"/>
        <v>2.2.5</v>
      </c>
      <c r="B25" s="18" t="s">
        <v>26</v>
      </c>
      <c r="C25" s="4">
        <f t="shared" si="6"/>
        <v>162294.37</v>
      </c>
      <c r="D25" s="4">
        <v>300000</v>
      </c>
      <c r="E25" s="4">
        <v>900000</v>
      </c>
      <c r="F25" s="4">
        <v>0</v>
      </c>
      <c r="G25" s="19">
        <f>IFERROR(VLOOKUP(A25,'[1]Ejecutado Devengado 2022'!C20:G256,5,FALSE),0)</f>
        <v>0</v>
      </c>
      <c r="H25" s="19">
        <f>IFERROR(VLOOKUP(A25,'[1]Ejecutado Devengado 2022'!$C$10:$H$246,6,FALSE),0)</f>
        <v>0</v>
      </c>
      <c r="I25" s="4">
        <f>IFERROR(VLOOKUP(A25,'[1]Ejecutado Devengado 2022'!$C$10:$I$249,7,FALSE),0)</f>
        <v>0</v>
      </c>
      <c r="J25" s="19">
        <f>IFERROR(VLOOKUP(A25,'[1]Ejecutado Devengado 2022'!$C$10:$J$249,8,FALSE),0)</f>
        <v>0</v>
      </c>
      <c r="K25" s="19">
        <f>IFERROR(VLOOKUP(A25,'[1]Ejecutado Devengado 2022'!$C$10:$K$249,9,FALSE),0)</f>
        <v>162294.37</v>
      </c>
      <c r="L25" s="4">
        <f>IFERROR(VLOOKUP(A25,'[2]Ejecutado Devengado 2022'!$C$10:$S$251,10,FALSE),0)</f>
        <v>28499</v>
      </c>
      <c r="M25" s="4">
        <f>IFERROR(VLOOKUP(A25,'[2]Ejecutado Devengado 2022'!$C$10:$S$251,11,FALSE),0)</f>
        <v>0</v>
      </c>
      <c r="N25" s="4">
        <f t="shared" si="3"/>
        <v>190793.37</v>
      </c>
      <c r="O25" s="13"/>
      <c r="P25" s="17"/>
    </row>
    <row r="26" spans="1:17" x14ac:dyDescent="0.25">
      <c r="A26" s="1" t="str">
        <f t="shared" si="2"/>
        <v>2.2.6</v>
      </c>
      <c r="B26" s="18" t="s">
        <v>27</v>
      </c>
      <c r="C26" s="4">
        <f t="shared" si="6"/>
        <v>627524.17999999993</v>
      </c>
      <c r="D26" s="4">
        <v>1100000</v>
      </c>
      <c r="E26" s="4">
        <v>2155294.12</v>
      </c>
      <c r="F26" s="4">
        <v>0</v>
      </c>
      <c r="G26" s="19">
        <f>IFERROR(VLOOKUP(A26,'[1]Ejecutado Devengado 2022'!C21:G257,5,FALSE),0)</f>
        <v>0</v>
      </c>
      <c r="H26" s="19">
        <f>IFERROR(VLOOKUP(A26,'[1]Ejecutado Devengado 2022'!$C$10:$H$246,6,FALSE),0)</f>
        <v>0</v>
      </c>
      <c r="I26" s="4">
        <f>IFERROR(VLOOKUP(A26,'[1]Ejecutado Devengado 2022'!$C$10:$I$249,7,FALSE),0)</f>
        <v>131209</v>
      </c>
      <c r="J26" s="19">
        <f>IFERROR(VLOOKUP(A26,'[1]Ejecutado Devengado 2022'!$C$10:$J$249,8,FALSE),0)</f>
        <v>430455.18</v>
      </c>
      <c r="K26" s="19">
        <f>IFERROR(VLOOKUP(A26,'[1]Ejecutado Devengado 2022'!$C$10:$K$249,9,FALSE),0)</f>
        <v>65860</v>
      </c>
      <c r="L26" s="4">
        <f>IFERROR(VLOOKUP(A26,'[2]Ejecutado Devengado 2022'!$C$10:$S$251,10,FALSE),0)</f>
        <v>64973</v>
      </c>
      <c r="M26" s="4">
        <f>IFERROR(VLOOKUP(A26,'[2]Ejecutado Devengado 2022'!$C$10:$S$251,11,FALSE),0)</f>
        <v>80755</v>
      </c>
      <c r="N26" s="4">
        <f>SUM(F26:M26)</f>
        <v>773252.17999999993</v>
      </c>
      <c r="O26" s="13"/>
      <c r="P26" s="17"/>
    </row>
    <row r="27" spans="1:17" ht="47.25" customHeight="1" x14ac:dyDescent="0.25">
      <c r="A27" s="1" t="str">
        <f t="shared" si="2"/>
        <v>2.2.7</v>
      </c>
      <c r="B27" s="18" t="s">
        <v>28</v>
      </c>
      <c r="C27" s="4">
        <f t="shared" si="6"/>
        <v>408991.18</v>
      </c>
      <c r="D27" s="4">
        <v>4838361</v>
      </c>
      <c r="E27" s="4">
        <v>5066758</v>
      </c>
      <c r="F27" s="4">
        <v>0</v>
      </c>
      <c r="G27" s="19">
        <f>IFERROR(VLOOKUP(A27,'[1]Ejecutado Devengado 2022'!C22:G258,5,FALSE),0)</f>
        <v>0</v>
      </c>
      <c r="H27" s="19">
        <f>IFERROR(VLOOKUP(A27,'[1]Ejecutado Devengado 2022'!$C$10:$H$246,6,FALSE),0)</f>
        <v>0</v>
      </c>
      <c r="I27" s="4">
        <f>IFERROR(VLOOKUP(A27,'[1]Ejecutado Devengado 2022'!$C$10:$I$249,7,FALSE),0)</f>
        <v>0</v>
      </c>
      <c r="J27" s="19">
        <f>IFERROR(VLOOKUP(A27,'[1]Ejecutado Devengado 2022'!$C$10:$J$249,8,FALSE),0)</f>
        <v>231124.58</v>
      </c>
      <c r="K27" s="19">
        <f>IFERROR(VLOOKUP(A27,'[1]Ejecutado Devengado 2022'!$C$10:$K$249,9,FALSE),0)</f>
        <v>177866.6</v>
      </c>
      <c r="L27" s="4">
        <f>IFERROR(VLOOKUP(A27,'[2]Ejecutado Devengado 2022'!$C$10:$S$251,10,FALSE),0)</f>
        <v>217358.8</v>
      </c>
      <c r="M27" s="4">
        <f>IFERROR(VLOOKUP(A27,'[2]Ejecutado Devengado 2022'!$C$10:$S$251,11,FALSE),0)</f>
        <v>153396.9</v>
      </c>
      <c r="N27" s="4">
        <f t="shared" ref="N27:N29" si="7">SUM(F27:M27)</f>
        <v>779746.88</v>
      </c>
      <c r="O27" s="13"/>
      <c r="P27" s="17"/>
    </row>
    <row r="28" spans="1:17" ht="30" x14ac:dyDescent="0.25">
      <c r="A28" s="1" t="str">
        <f t="shared" si="2"/>
        <v>2.2.8</v>
      </c>
      <c r="B28" s="18" t="s">
        <v>29</v>
      </c>
      <c r="C28" s="4">
        <f t="shared" si="6"/>
        <v>164206.51999999999</v>
      </c>
      <c r="D28" s="4">
        <v>7144458</v>
      </c>
      <c r="E28" s="4">
        <v>3644712.81</v>
      </c>
      <c r="F28" s="4">
        <v>0</v>
      </c>
      <c r="G28" s="19">
        <f>IFERROR(VLOOKUP(A28,'[1]Ejecutado Devengado 2022'!C23:G259,5,FALSE),0)</f>
        <v>0</v>
      </c>
      <c r="H28" s="19">
        <f>IFERROR(VLOOKUP(A28,'[1]Ejecutado Devengado 2022'!$C$10:$H$246,6,FALSE),0)</f>
        <v>0</v>
      </c>
      <c r="I28" s="4">
        <f>IFERROR(VLOOKUP(A28,'[1]Ejecutado Devengado 2022'!$C$10:$I$249,7,FALSE),0)</f>
        <v>0</v>
      </c>
      <c r="J28" s="19">
        <f>IFERROR(VLOOKUP(A28,'[1]Ejecutado Devengado 2022'!$C$10:$J$249,8,FALSE),0)</f>
        <v>14952.8</v>
      </c>
      <c r="K28" s="19">
        <f>IFERROR(VLOOKUP(A28,'[1]Ejecutado Devengado 2022'!$C$10:$K$249,9,FALSE),0)</f>
        <v>149253.72</v>
      </c>
      <c r="L28" s="4">
        <f>IFERROR(VLOOKUP(A28,'[2]Ejecutado Devengado 2022'!$C$10:$S$251,10,FALSE),0)</f>
        <v>500804.16</v>
      </c>
      <c r="M28" s="4">
        <f>IFERROR(VLOOKUP(A28,'[2]Ejecutado Devengado 2022'!$C$10:$S$251,11,FALSE),0)</f>
        <v>156956.4</v>
      </c>
      <c r="N28" s="4">
        <f t="shared" si="7"/>
        <v>821967.08</v>
      </c>
      <c r="O28" s="13"/>
      <c r="P28" s="17"/>
    </row>
    <row r="29" spans="1:17" x14ac:dyDescent="0.25">
      <c r="A29" s="1" t="str">
        <f t="shared" si="2"/>
        <v>2.2.9</v>
      </c>
      <c r="B29" s="18" t="s">
        <v>30</v>
      </c>
      <c r="C29" s="4">
        <f t="shared" si="6"/>
        <v>100300</v>
      </c>
      <c r="D29" s="4">
        <v>0</v>
      </c>
      <c r="E29" s="4">
        <v>382522</v>
      </c>
      <c r="F29" s="21">
        <v>0</v>
      </c>
      <c r="G29" s="19">
        <f>IFERROR(VLOOKUP(A29,'[1]Ejecutado Devengado 2022'!C24:G260,5,FALSE),0)</f>
        <v>0</v>
      </c>
      <c r="H29" s="19">
        <f>IFERROR(VLOOKUP(A29,'[1]Ejecutado Devengado 2022'!$C$10:$H$246,6,FALSE),0)</f>
        <v>0</v>
      </c>
      <c r="I29" s="4">
        <f>IFERROR(VLOOKUP(A29,'[1]Ejecutado Devengado 2022'!$C$10:$I$249,7,FALSE),0)</f>
        <v>0</v>
      </c>
      <c r="J29" s="19">
        <f>IFERROR(VLOOKUP(A29,'[1]Ejecutado Devengado 2022'!$C$10:$J$249,8,FALSE),0)</f>
        <v>0</v>
      </c>
      <c r="K29" s="19">
        <f>IFERROR(VLOOKUP(A29,'[1]Ejecutado Devengado 2022'!$C$10:$K$249,9,FALSE),0)</f>
        <v>100300</v>
      </c>
      <c r="L29" s="4">
        <f>IFERROR(VLOOKUP(A29,'[2]Ejecutado Devengado 2022'!$C$10:$S$251,10,FALSE),0)</f>
        <v>0</v>
      </c>
      <c r="M29" s="4">
        <f>IFERROR(VLOOKUP(A29,'[2]Ejecutado Devengado 2022'!$C$10:$S$251,11,FALSE),0)</f>
        <v>21240</v>
      </c>
      <c r="N29" s="4">
        <f t="shared" si="7"/>
        <v>121540</v>
      </c>
      <c r="O29" s="13"/>
      <c r="P29" s="17"/>
    </row>
    <row r="30" spans="1:17" x14ac:dyDescent="0.25">
      <c r="A30" s="1" t="str">
        <f t="shared" si="2"/>
        <v>2.3 -</v>
      </c>
      <c r="B30" s="14" t="s">
        <v>31</v>
      </c>
      <c r="C30" s="20">
        <f>SUM(C31:C39)</f>
        <v>2601472.1500000004</v>
      </c>
      <c r="D30" s="20">
        <f>SUM(D31:D39)</f>
        <v>18579919</v>
      </c>
      <c r="E30" s="20">
        <f t="shared" ref="E30:K30" si="8">SUM(E31:E39)</f>
        <v>19163451.07</v>
      </c>
      <c r="F30" s="20">
        <f t="shared" si="8"/>
        <v>0</v>
      </c>
      <c r="G30" s="20">
        <f t="shared" si="8"/>
        <v>0</v>
      </c>
      <c r="H30" s="20">
        <f t="shared" si="8"/>
        <v>237100</v>
      </c>
      <c r="I30" s="20">
        <f t="shared" si="8"/>
        <v>-16500</v>
      </c>
      <c r="J30" s="20">
        <f t="shared" si="8"/>
        <v>508278.47</v>
      </c>
      <c r="K30" s="20">
        <f t="shared" si="8"/>
        <v>1872593.6800000002</v>
      </c>
      <c r="L30" s="20">
        <f t="shared" ref="L30:M30" si="9">SUM(L31:L39)</f>
        <v>659921.5</v>
      </c>
      <c r="M30" s="20">
        <f t="shared" si="9"/>
        <v>699393.61</v>
      </c>
      <c r="N30" s="27">
        <f t="shared" si="3"/>
        <v>3960787.2600000002</v>
      </c>
      <c r="O30" s="13"/>
      <c r="Q30" s="16"/>
    </row>
    <row r="31" spans="1:17" x14ac:dyDescent="0.25">
      <c r="A31" s="1" t="str">
        <f t="shared" si="2"/>
        <v>2.3.1</v>
      </c>
      <c r="B31" s="18" t="s">
        <v>32</v>
      </c>
      <c r="C31" s="4">
        <f t="shared" ref="C31:C39" si="10">SUM(F31:K31)</f>
        <v>21772</v>
      </c>
      <c r="D31" s="4">
        <v>1480919</v>
      </c>
      <c r="E31" s="4">
        <v>800000</v>
      </c>
      <c r="F31" s="4">
        <v>0</v>
      </c>
      <c r="G31" s="19">
        <f>IFERROR(VLOOKUP(A31,'[1]Ejecutado Devengado 2022'!C26:G262,5,FALSE),0)</f>
        <v>0</v>
      </c>
      <c r="H31" s="19">
        <f>IFERROR(VLOOKUP(A31,'[1]Ejecutado Devengado 2022'!$C$10:$H$246,6,FALSE),0)</f>
        <v>0</v>
      </c>
      <c r="I31" s="4">
        <f>IFERROR(VLOOKUP(A31,'[1]Ejecutado Devengado 2022'!$C$10:$I$249,7,FALSE),0)</f>
        <v>0</v>
      </c>
      <c r="J31" s="19">
        <f>IFERROR(VLOOKUP(A31,'[1]Ejecutado Devengado 2022'!$C$10:$J$249,8,FALSE),0)</f>
        <v>8196</v>
      </c>
      <c r="K31" s="19">
        <f>IFERROR(VLOOKUP(A31,'[1]Ejecutado Devengado 2022'!$C$10:$K$249,9,FALSE),0)</f>
        <v>13576</v>
      </c>
      <c r="L31" s="4">
        <f>IFERROR(VLOOKUP(A31,'[2]Ejecutado Devengado 2022'!$C$10:$S$251,10,FALSE),0)</f>
        <v>0</v>
      </c>
      <c r="M31" s="4">
        <f>IFERROR(VLOOKUP(A31,'[2]Ejecutado Devengado 2022'!$C$10:$S$251,11,FALSE),0)</f>
        <v>319141.24</v>
      </c>
      <c r="N31" s="4">
        <f t="shared" si="3"/>
        <v>340913.24</v>
      </c>
      <c r="O31" s="13"/>
      <c r="P31" s="17"/>
    </row>
    <row r="32" spans="1:17" x14ac:dyDescent="0.25">
      <c r="A32" s="1" t="str">
        <f t="shared" si="2"/>
        <v>2.3.2</v>
      </c>
      <c r="B32" s="18" t="s">
        <v>33</v>
      </c>
      <c r="C32" s="4">
        <f t="shared" si="10"/>
        <v>15269.2</v>
      </c>
      <c r="D32" s="4">
        <v>900000</v>
      </c>
      <c r="E32" s="4">
        <v>140000</v>
      </c>
      <c r="F32" s="4">
        <v>0</v>
      </c>
      <c r="G32" s="19">
        <f>IFERROR(VLOOKUP(A32,'[1]Ejecutado Devengado 2022'!C27:G263,5,FALSE),0)</f>
        <v>0</v>
      </c>
      <c r="H32" s="19">
        <f>IFERROR(VLOOKUP(A32,'[1]Ejecutado Devengado 2022'!$C$10:$H$246,6,FALSE),0)</f>
        <v>0</v>
      </c>
      <c r="I32" s="4">
        <f>IFERROR(VLOOKUP(A32,'[1]Ejecutado Devengado 2022'!$C$10:$I$249,7,FALSE),0)</f>
        <v>0</v>
      </c>
      <c r="J32" s="19">
        <f>IFERROR(VLOOKUP(A32,'[1]Ejecutado Devengado 2022'!$C$10:$J$249,8,FALSE),0)</f>
        <v>0</v>
      </c>
      <c r="K32" s="19">
        <f>IFERROR(VLOOKUP(A32,'[1]Ejecutado Devengado 2022'!$C$10:$K$249,9,FALSE),0)</f>
        <v>15269.2</v>
      </c>
      <c r="L32" s="4">
        <f>IFERROR(VLOOKUP(A32,'[2]Ejecutado Devengado 2022'!$C$10:$S$251,10,FALSE),0)</f>
        <v>0</v>
      </c>
      <c r="M32" s="4">
        <f>IFERROR(VLOOKUP(A32,'[2]Ejecutado Devengado 2022'!$C$10:$S$251,11,FALSE),0)</f>
        <v>0</v>
      </c>
      <c r="N32" s="4">
        <f t="shared" si="3"/>
        <v>15269.2</v>
      </c>
      <c r="O32" s="13"/>
      <c r="P32" s="17"/>
      <c r="Q32" s="22"/>
    </row>
    <row r="33" spans="1:17" x14ac:dyDescent="0.25">
      <c r="A33" s="1" t="str">
        <f t="shared" si="2"/>
        <v>2.3.3</v>
      </c>
      <c r="B33" s="18" t="s">
        <v>34</v>
      </c>
      <c r="C33" s="4">
        <f t="shared" si="10"/>
        <v>174020.5</v>
      </c>
      <c r="D33" s="4">
        <v>1025000</v>
      </c>
      <c r="E33" s="4">
        <v>978500</v>
      </c>
      <c r="F33" s="4">
        <v>0</v>
      </c>
      <c r="G33" s="19">
        <f>IFERROR(VLOOKUP(A33,'[1]Ejecutado Devengado 2022'!C28:G264,5,FALSE),0)</f>
        <v>0</v>
      </c>
      <c r="H33" s="19">
        <f>IFERROR(VLOOKUP(A33,'[1]Ejecutado Devengado 2022'!$C$10:$H$246,6,FALSE),0)</f>
        <v>0</v>
      </c>
      <c r="I33" s="4">
        <f>IFERROR(VLOOKUP(A33,'[1]Ejecutado Devengado 2022'!$C$10:$I$249,7,FALSE),0)</f>
        <v>0</v>
      </c>
      <c r="J33" s="19">
        <f>IFERROR(VLOOKUP(A33,'[1]Ejecutado Devengado 2022'!$C$10:$J$249,8,FALSE),0)</f>
        <v>0</v>
      </c>
      <c r="K33" s="19">
        <f>IFERROR(VLOOKUP(A33,'[1]Ejecutado Devengado 2022'!$C$10:$K$249,9,FALSE),0)</f>
        <v>174020.5</v>
      </c>
      <c r="L33" s="4">
        <f>IFERROR(VLOOKUP(A33,'[2]Ejecutado Devengado 2022'!$C$10:$S$251,10,FALSE),0)</f>
        <v>0</v>
      </c>
      <c r="M33" s="4">
        <f>IFERROR(VLOOKUP(A33,'[2]Ejecutado Devengado 2022'!$C$10:$S$251,11,FALSE),0)</f>
        <v>0</v>
      </c>
      <c r="N33" s="4">
        <f t="shared" si="3"/>
        <v>174020.5</v>
      </c>
      <c r="O33" s="13"/>
      <c r="P33" s="17"/>
    </row>
    <row r="34" spans="1:17" x14ac:dyDescent="0.25">
      <c r="A34" s="1" t="s">
        <v>35</v>
      </c>
      <c r="B34" s="18" t="s">
        <v>36</v>
      </c>
      <c r="C34" s="4">
        <f t="shared" si="10"/>
        <v>0</v>
      </c>
      <c r="D34" s="4">
        <v>3000000</v>
      </c>
      <c r="E34" s="4">
        <v>200000</v>
      </c>
      <c r="F34" s="4">
        <v>0</v>
      </c>
      <c r="G34" s="19">
        <f>IFERROR(VLOOKUP(A34,'[1]Ejecutado Devengado 2022'!C29:G265,5,FALSE),0)</f>
        <v>0</v>
      </c>
      <c r="H34" s="19">
        <f>IFERROR(VLOOKUP(A34,'[1]Ejecutado Devengado 2022'!$C$10:$H$246,6,FALSE),0)</f>
        <v>0</v>
      </c>
      <c r="I34" s="4">
        <f>IFERROR(VLOOKUP(A34,'[1]Ejecutado Devengado 2022'!$C$10:$I$249,7,FALSE),0)</f>
        <v>0</v>
      </c>
      <c r="J34" s="19">
        <f>IFERROR(VLOOKUP(A34,'[1]Ejecutado Devengado 2022'!$C$10:$J$249,8,FALSE),0)</f>
        <v>0</v>
      </c>
      <c r="K34" s="19">
        <f>IFERROR(VLOOKUP(A34,'[1]Ejecutado Devengado 2022'!$C$10:$K$249,9,FALSE),0)</f>
        <v>0</v>
      </c>
      <c r="L34" s="4">
        <f>IFERROR(VLOOKUP(A34,'[2]Ejecutado Devengado 2022'!$C$10:$S$251,10,FALSE),0)</f>
        <v>0</v>
      </c>
      <c r="M34" s="4">
        <f>IFERROR(VLOOKUP(A34,'[2]Ejecutado Devengado 2022'!$C$10:$S$251,11,FALSE),0)</f>
        <v>197676.14</v>
      </c>
      <c r="N34" s="4">
        <f t="shared" si="3"/>
        <v>197676.14</v>
      </c>
      <c r="O34" s="13"/>
      <c r="P34" s="17"/>
    </row>
    <row r="35" spans="1:17" x14ac:dyDescent="0.25">
      <c r="A35" s="1" t="str">
        <f t="shared" si="2"/>
        <v>2.3.5</v>
      </c>
      <c r="B35" s="18" t="s">
        <v>37</v>
      </c>
      <c r="C35" s="4">
        <f t="shared" si="10"/>
        <v>22496</v>
      </c>
      <c r="D35" s="4">
        <v>400000</v>
      </c>
      <c r="E35" s="4">
        <v>300000</v>
      </c>
      <c r="F35" s="4">
        <v>0</v>
      </c>
      <c r="G35" s="19">
        <f>IFERROR(VLOOKUP(A35,'[1]Ejecutado Devengado 2022'!C30:G266,5,FALSE),0)</f>
        <v>0</v>
      </c>
      <c r="H35" s="19">
        <f>IFERROR(VLOOKUP(A35,'[1]Ejecutado Devengado 2022'!$C$10:$H$246,6,FALSE),0)</f>
        <v>0</v>
      </c>
      <c r="I35" s="4">
        <f>IFERROR(VLOOKUP(A35,'[1]Ejecutado Devengado 2022'!$C$10:$I$249,7,FALSE),0)</f>
        <v>0</v>
      </c>
      <c r="J35" s="19">
        <f>IFERROR(VLOOKUP(A35,'[1]Ejecutado Devengado 2022'!$C$10:$J$249,8,FALSE),0)</f>
        <v>0</v>
      </c>
      <c r="K35" s="19">
        <f>IFERROR(VLOOKUP(A35,'[1]Ejecutado Devengado 2022'!$C$10:$K$249,9,FALSE),0)</f>
        <v>22496</v>
      </c>
      <c r="L35" s="4">
        <f>IFERROR(VLOOKUP(A35,'[2]Ejecutado Devengado 2022'!$C$10:$S$251,10,FALSE),0)</f>
        <v>0</v>
      </c>
      <c r="M35" s="4">
        <f>IFERROR(VLOOKUP(A35,'[2]Ejecutado Devengado 2022'!$C$10:$S$251,11,FALSE),0)</f>
        <v>0</v>
      </c>
      <c r="N35" s="4">
        <f t="shared" si="3"/>
        <v>22496</v>
      </c>
      <c r="O35" s="13"/>
      <c r="P35" s="17"/>
    </row>
    <row r="36" spans="1:17" ht="30" x14ac:dyDescent="0.25">
      <c r="A36" s="1" t="str">
        <f t="shared" si="2"/>
        <v>2.3.6</v>
      </c>
      <c r="B36" s="18" t="s">
        <v>38</v>
      </c>
      <c r="C36" s="4">
        <f t="shared" si="10"/>
        <v>0</v>
      </c>
      <c r="D36" s="4">
        <v>0</v>
      </c>
      <c r="E36" s="4">
        <v>100000</v>
      </c>
      <c r="F36" s="4">
        <v>0</v>
      </c>
      <c r="G36" s="19">
        <f>IFERROR(VLOOKUP(A36,'[1]Ejecutado Devengado 2022'!C31:G267,5,FALSE),0)</f>
        <v>0</v>
      </c>
      <c r="H36" s="19">
        <f>IFERROR(VLOOKUP(A36,'[1]Ejecutado Devengado 2022'!$C$10:$H$246,6,FALSE),0)</f>
        <v>0</v>
      </c>
      <c r="I36" s="4">
        <f>IFERROR(VLOOKUP(A36,'[1]Ejecutado Devengado 2022'!$C$10:$I$249,7,FALSE),0)</f>
        <v>0</v>
      </c>
      <c r="J36" s="19">
        <f>IFERROR(VLOOKUP(A36,'[1]Ejecutado Devengado 2022'!$C$10:$J$249,8,FALSE),0)</f>
        <v>0</v>
      </c>
      <c r="K36" s="19">
        <f>IFERROR(VLOOKUP(A36,'[1]Ejecutado Devengado 2022'!$C$10:$K$249,9,FALSE),0)</f>
        <v>0</v>
      </c>
      <c r="L36" s="4">
        <f>IFERROR(VLOOKUP(A36,'[2]Ejecutado Devengado 2022'!$C$10:$S$251,10,FALSE),0)</f>
        <v>0</v>
      </c>
      <c r="M36" s="4">
        <f>IFERROR(VLOOKUP(A36,'[2]Ejecutado Devengado 2022'!$C$10:$S$251,11,FALSE),0)</f>
        <v>0</v>
      </c>
      <c r="N36" s="4">
        <f t="shared" si="3"/>
        <v>0</v>
      </c>
      <c r="O36" s="13"/>
      <c r="P36" s="17"/>
    </row>
    <row r="37" spans="1:17" ht="30" x14ac:dyDescent="0.25">
      <c r="A37" s="1" t="str">
        <f t="shared" si="2"/>
        <v>2.3.7</v>
      </c>
      <c r="B37" s="18" t="s">
        <v>39</v>
      </c>
      <c r="C37" s="4">
        <f t="shared" si="10"/>
        <v>1322913.3700000001</v>
      </c>
      <c r="D37" s="4">
        <v>9474000</v>
      </c>
      <c r="E37" s="4">
        <v>10593886.07</v>
      </c>
      <c r="F37" s="4">
        <v>0</v>
      </c>
      <c r="G37" s="19">
        <f>IFERROR(VLOOKUP(A37,'[1]Ejecutado Devengado 2022'!C32:G268,5,FALSE),0)</f>
        <v>0</v>
      </c>
      <c r="H37" s="19">
        <f>IFERROR(VLOOKUP(A37,'[1]Ejecutado Devengado 2022'!$C$10:$H$246,6,FALSE),0)</f>
        <v>237100</v>
      </c>
      <c r="I37" s="4">
        <f>IFERROR(VLOOKUP(A37,'[1]Ejecutado Devengado 2022'!$C$10:$I$249,7,FALSE),0)</f>
        <v>-16500</v>
      </c>
      <c r="J37" s="19">
        <f>IFERROR(VLOOKUP(A37,'[1]Ejecutado Devengado 2022'!$C$10:$J$249,8,FALSE),0)</f>
        <v>0</v>
      </c>
      <c r="K37" s="19">
        <f>IFERROR(VLOOKUP(A37,'[1]Ejecutado Devengado 2022'!$C$10:$K$249,9,FALSE),0)</f>
        <v>1102313.3700000001</v>
      </c>
      <c r="L37" s="4">
        <f>IFERROR(VLOOKUP(A37,'[2]Ejecutado Devengado 2022'!$C$10:$S$251,10,FALSE),0)</f>
        <v>460000</v>
      </c>
      <c r="M37" s="4">
        <f>IFERROR(VLOOKUP(A37,'[2]Ejecutado Devengado 2022'!$C$10:$S$251,11,FALSE),0)</f>
        <v>0</v>
      </c>
      <c r="N37" s="4">
        <f t="shared" si="3"/>
        <v>1782913.37</v>
      </c>
      <c r="O37" s="13"/>
      <c r="P37" s="17"/>
    </row>
    <row r="38" spans="1:17" ht="30" x14ac:dyDescent="0.25">
      <c r="A38" s="1" t="str">
        <f t="shared" si="2"/>
        <v>2.3.8</v>
      </c>
      <c r="B38" s="18" t="s">
        <v>40</v>
      </c>
      <c r="C38" s="4">
        <f t="shared" si="10"/>
        <v>0</v>
      </c>
      <c r="D38" s="4">
        <v>0</v>
      </c>
      <c r="E38" s="4">
        <v>0</v>
      </c>
      <c r="F38" s="4"/>
      <c r="G38" s="19"/>
      <c r="H38" s="19"/>
      <c r="I38" s="4">
        <f>IFERROR(VLOOKUP(A38,'[1]Ejecutado Devengado 2022'!$C$10:$I$249,7,FALSE),0)</f>
        <v>0</v>
      </c>
      <c r="J38" s="19">
        <f>IFERROR(VLOOKUP(A38,'[1]Ejecutado Devengado 2022'!$C$10:$J$249,8,FALSE),0)</f>
        <v>0</v>
      </c>
      <c r="K38" s="19">
        <f>IFERROR(VLOOKUP(A38,'[1]Ejecutado Devengado 2022'!$C$10:$K$249,9,FALSE),0)</f>
        <v>0</v>
      </c>
      <c r="L38" s="4">
        <f>IFERROR(VLOOKUP(A38,'[2]Ejecutado Devengado 2022'!$C$10:$S$251,10,FALSE),0)</f>
        <v>0</v>
      </c>
      <c r="M38" s="4">
        <f>IFERROR(VLOOKUP(A38,'[2]Ejecutado Devengado 2022'!$C$10:$S$251,11,FALSE),0)</f>
        <v>0</v>
      </c>
      <c r="N38" s="4">
        <f t="shared" si="3"/>
        <v>0</v>
      </c>
      <c r="O38" s="13"/>
      <c r="P38" s="17"/>
    </row>
    <row r="39" spans="1:17" x14ac:dyDescent="0.25">
      <c r="A39" s="1" t="str">
        <f t="shared" si="2"/>
        <v>2.3.9</v>
      </c>
      <c r="B39" s="18" t="s">
        <v>41</v>
      </c>
      <c r="C39" s="4">
        <f t="shared" si="10"/>
        <v>1045001.0800000001</v>
      </c>
      <c r="D39" s="4">
        <v>2300000</v>
      </c>
      <c r="E39" s="4">
        <v>6051065</v>
      </c>
      <c r="F39" s="4">
        <v>0</v>
      </c>
      <c r="G39" s="19">
        <f>IFERROR(VLOOKUP(A39,'[1]Ejecutado Devengado 2022'!C33:G269,5,FALSE),0)</f>
        <v>0</v>
      </c>
      <c r="H39" s="19">
        <f>IFERROR(VLOOKUP(A39,'[1]Ejecutado Devengado 2022'!$C$10:$H$246,6,FALSE),0)</f>
        <v>0</v>
      </c>
      <c r="I39" s="4">
        <f>IFERROR(VLOOKUP(A39,'[1]Ejecutado Devengado 2022'!$C$10:$I$249,7,FALSE),0)</f>
        <v>0</v>
      </c>
      <c r="J39" s="19">
        <f>IFERROR(VLOOKUP(A39,'[1]Ejecutado Devengado 2022'!$C$10:$J$249,8,FALSE),0)</f>
        <v>500082.47</v>
      </c>
      <c r="K39" s="19">
        <f>IFERROR(VLOOKUP(A39,'[1]Ejecutado Devengado 2022'!$C$10:$K$249,9,FALSE),0)</f>
        <v>544918.6100000001</v>
      </c>
      <c r="L39" s="4">
        <f>IFERROR(VLOOKUP(A39,'[2]Ejecutado Devengado 2022'!$C$10:$S$251,10,FALSE),0)</f>
        <v>199921.5</v>
      </c>
      <c r="M39" s="4">
        <f>IFERROR(VLOOKUP(A39,'[2]Ejecutado Devengado 2022'!$C$10:$S$251,11,FALSE),0)</f>
        <v>182576.23</v>
      </c>
      <c r="N39" s="4">
        <f t="shared" si="3"/>
        <v>1427498.81</v>
      </c>
      <c r="O39" s="13"/>
      <c r="P39" s="17"/>
    </row>
    <row r="40" spans="1:17" x14ac:dyDescent="0.25">
      <c r="A40" s="1" t="str">
        <f t="shared" si="2"/>
        <v>2.4 -</v>
      </c>
      <c r="B40" s="14" t="s">
        <v>42</v>
      </c>
      <c r="C40" s="20">
        <f>SUM(C41:C47)</f>
        <v>1564386.21</v>
      </c>
      <c r="D40" s="20">
        <f>SUM(D41:D47)</f>
        <v>0</v>
      </c>
      <c r="E40" s="20">
        <f t="shared" ref="E40" si="11">SUM(E41:E47)</f>
        <v>3000000</v>
      </c>
      <c r="F40" s="20">
        <f>SUM(F42:F47)</f>
        <v>0</v>
      </c>
      <c r="G40" s="20">
        <f t="shared" ref="G40:K40" si="12">SUM(G41:G47)</f>
        <v>0</v>
      </c>
      <c r="H40" s="20">
        <f t="shared" si="12"/>
        <v>0</v>
      </c>
      <c r="I40" s="20">
        <f t="shared" si="12"/>
        <v>0</v>
      </c>
      <c r="J40" s="20">
        <f t="shared" si="12"/>
        <v>454260.23</v>
      </c>
      <c r="K40" s="20">
        <f t="shared" si="12"/>
        <v>1110125.98</v>
      </c>
      <c r="L40" s="20">
        <f t="shared" ref="L40:N40" si="13">SUM(L41:L47)</f>
        <v>0</v>
      </c>
      <c r="M40" s="20">
        <f t="shared" si="13"/>
        <v>0</v>
      </c>
      <c r="N40" s="20">
        <f t="shared" si="13"/>
        <v>1564386.21</v>
      </c>
      <c r="O40" s="16"/>
      <c r="P40" s="17"/>
      <c r="Q40" s="16"/>
    </row>
    <row r="41" spans="1:17" x14ac:dyDescent="0.25">
      <c r="A41" s="1" t="str">
        <f t="shared" si="2"/>
        <v>2.4.1</v>
      </c>
      <c r="B41" s="18" t="s">
        <v>43</v>
      </c>
      <c r="C41" s="4">
        <f>SUM(F41:K41)</f>
        <v>0</v>
      </c>
      <c r="D41" s="4">
        <v>0</v>
      </c>
      <c r="E41" s="4">
        <v>0</v>
      </c>
      <c r="F41" s="4">
        <v>0</v>
      </c>
      <c r="G41" s="19">
        <f>IFERROR(VLOOKUP(A41,'[1]Ejecutado Devengado 2022'!C35:G271,5,FALSE),0)</f>
        <v>0</v>
      </c>
      <c r="H41" s="19">
        <f>IFERROR(VLOOKUP(A41,'[1]Ejecutado Devengado 2022'!$C$10:$H$246,6,FALSE),0)</f>
        <v>0</v>
      </c>
      <c r="I41" s="4">
        <f>IFERROR(VLOOKUP(A41,'[1]Ejecutado Devengado 2022'!$C$10:$I$249,7,FALSE),0)</f>
        <v>0</v>
      </c>
      <c r="J41" s="19">
        <f>IFERROR(VLOOKUP(A41,'[1]Ejecutado Devengado 2022'!$C$10:$J$249,8,FALSE),0)</f>
        <v>0</v>
      </c>
      <c r="K41" s="19">
        <f>IFERROR(VLOOKUP(A41,'[1]Ejecutado Devengado 2022'!$C$10:$K$249,9,FALSE),0)</f>
        <v>0</v>
      </c>
      <c r="L41" s="4">
        <f>IFERROR(VLOOKUP(A41,'[2]Ejecutado Devengado 2022'!$C$10:$S$251,10,FALSE),0)</f>
        <v>0</v>
      </c>
      <c r="M41" s="4">
        <f>IFERROR(VLOOKUP(A41,'[2]Ejecutado Devengado 2022'!$C$10:$S$251,11,FALSE),0)</f>
        <v>0</v>
      </c>
      <c r="N41" s="4">
        <f t="shared" ref="N41:N47" si="14">SUM(F41:M41)</f>
        <v>0</v>
      </c>
      <c r="O41" s="13"/>
      <c r="P41" s="17"/>
    </row>
    <row r="42" spans="1:17" ht="30" x14ac:dyDescent="0.25">
      <c r="A42" s="1" t="str">
        <f t="shared" si="2"/>
        <v>2.4.2</v>
      </c>
      <c r="B42" s="18" t="s">
        <v>44</v>
      </c>
      <c r="C42" s="4">
        <f>SUM(F42:K42)</f>
        <v>0</v>
      </c>
      <c r="D42" s="4">
        <v>0</v>
      </c>
      <c r="E42" s="4">
        <v>0</v>
      </c>
      <c r="F42" s="4">
        <v>0</v>
      </c>
      <c r="G42" s="19">
        <f>IFERROR(VLOOKUP(A42,'[1]Ejecutado Devengado 2022'!C36:G272,5,FALSE),0)</f>
        <v>0</v>
      </c>
      <c r="H42" s="19">
        <f>IFERROR(VLOOKUP(A42,'[1]Ejecutado Devengado 2022'!$C$10:$H$246,6,FALSE),0)</f>
        <v>0</v>
      </c>
      <c r="I42" s="4">
        <f>IFERROR(VLOOKUP(A42,'[1]Ejecutado Devengado 2022'!$C$10:$I$249,7,FALSE),0)</f>
        <v>0</v>
      </c>
      <c r="J42" s="19">
        <f>IFERROR(VLOOKUP(A42,'[1]Ejecutado Devengado 2022'!$C$10:$J$249,8,FALSE),0)</f>
        <v>0</v>
      </c>
      <c r="K42" s="19">
        <f>IFERROR(VLOOKUP(A42,'[1]Ejecutado Devengado 2022'!$C$10:$K$249,9,FALSE),0)</f>
        <v>0</v>
      </c>
      <c r="L42" s="4">
        <f>IFERROR(VLOOKUP(A42,'[2]Ejecutado Devengado 2022'!$C$10:$S$251,10,FALSE),0)</f>
        <v>0</v>
      </c>
      <c r="M42" s="4">
        <f>IFERROR(VLOOKUP(A42,'[2]Ejecutado Devengado 2022'!$C$10:$S$251,11,FALSE),0)</f>
        <v>0</v>
      </c>
      <c r="N42" s="4">
        <f t="shared" si="14"/>
        <v>0</v>
      </c>
      <c r="O42" s="13"/>
      <c r="P42" s="17"/>
    </row>
    <row r="43" spans="1:17" ht="30" x14ac:dyDescent="0.25">
      <c r="A43" s="1" t="str">
        <f t="shared" si="2"/>
        <v>2.4.3</v>
      </c>
      <c r="B43" s="18" t="s">
        <v>45</v>
      </c>
      <c r="C43" s="4">
        <f>SUM(F43:K43)</f>
        <v>0</v>
      </c>
      <c r="D43" s="4">
        <v>0</v>
      </c>
      <c r="E43" s="4">
        <v>0</v>
      </c>
      <c r="F43" s="4"/>
      <c r="G43" s="19"/>
      <c r="H43" s="19"/>
      <c r="I43" s="4">
        <f>IFERROR(VLOOKUP(A43,'[1]Ejecutado Devengado 2022'!$C$10:$I$249,7,FALSE),0)</f>
        <v>0</v>
      </c>
      <c r="J43" s="19">
        <f>IFERROR(VLOOKUP(A43,'[1]Ejecutado Devengado 2022'!$C$10:$J$249,8,FALSE),0)</f>
        <v>0</v>
      </c>
      <c r="K43" s="19">
        <f>IFERROR(VLOOKUP(A43,'[1]Ejecutado Devengado 2022'!$C$10:$K$249,9,FALSE),0)</f>
        <v>0</v>
      </c>
      <c r="L43" s="4">
        <f>IFERROR(VLOOKUP(A43,'[2]Ejecutado Devengado 2022'!$C$10:$S$251,10,FALSE),0)</f>
        <v>0</v>
      </c>
      <c r="M43" s="4">
        <f>IFERROR(VLOOKUP(A43,'[2]Ejecutado Devengado 2022'!$C$10:$S$251,11,FALSE),0)</f>
        <v>0</v>
      </c>
      <c r="N43" s="4">
        <f t="shared" si="14"/>
        <v>0</v>
      </c>
      <c r="O43" s="13"/>
      <c r="P43" s="17"/>
    </row>
    <row r="44" spans="1:17" ht="30" x14ac:dyDescent="0.25">
      <c r="A44" s="1" t="str">
        <f t="shared" si="2"/>
        <v>2.4.4</v>
      </c>
      <c r="B44" s="18" t="s">
        <v>46</v>
      </c>
      <c r="C44" s="4">
        <f>SUM(F44:K44)</f>
        <v>0</v>
      </c>
      <c r="D44" s="4">
        <v>0</v>
      </c>
      <c r="E44" s="4">
        <v>0</v>
      </c>
      <c r="F44" s="4">
        <v>0</v>
      </c>
      <c r="G44" s="19">
        <f>IFERROR(VLOOKUP(A44,'[1]Ejecutado Devengado 2022'!C37:G273,5,FALSE),0)</f>
        <v>0</v>
      </c>
      <c r="H44" s="19">
        <f>IFERROR(VLOOKUP(A44,'[1]Ejecutado Devengado 2022'!$C$10:$H$246,6,FALSE),0)</f>
        <v>0</v>
      </c>
      <c r="I44" s="4">
        <f>IFERROR(VLOOKUP(A44,'[1]Ejecutado Devengado 2022'!$C$10:$I$249,7,FALSE),0)</f>
        <v>0</v>
      </c>
      <c r="J44" s="19">
        <f>IFERROR(VLOOKUP(A44,'[1]Ejecutado Devengado 2022'!$C$10:$J$249,8,FALSE),0)</f>
        <v>0</v>
      </c>
      <c r="K44" s="19">
        <f>IFERROR(VLOOKUP(A44,'[1]Ejecutado Devengado 2022'!$C$10:$K$249,9,FALSE),0)</f>
        <v>0</v>
      </c>
      <c r="L44" s="4">
        <f>IFERROR(VLOOKUP(A44,'[2]Ejecutado Devengado 2022'!$C$10:$S$251,10,FALSE),0)</f>
        <v>0</v>
      </c>
      <c r="M44" s="4">
        <f>IFERROR(VLOOKUP(A44,'[2]Ejecutado Devengado 2022'!$C$10:$S$251,11,FALSE),0)</f>
        <v>0</v>
      </c>
      <c r="N44" s="4">
        <f t="shared" si="14"/>
        <v>0</v>
      </c>
      <c r="O44" s="13"/>
      <c r="P44" s="17"/>
    </row>
    <row r="45" spans="1:17" ht="30" x14ac:dyDescent="0.25">
      <c r="A45" s="1" t="str">
        <f t="shared" si="2"/>
        <v>2.4.5</v>
      </c>
      <c r="B45" s="18" t="s">
        <v>47</v>
      </c>
      <c r="C45" s="4"/>
      <c r="D45" s="4">
        <v>0</v>
      </c>
      <c r="E45" s="4">
        <v>0</v>
      </c>
      <c r="F45" s="4"/>
      <c r="G45" s="19"/>
      <c r="H45" s="19"/>
      <c r="I45" s="4">
        <f>IFERROR(VLOOKUP(A45,'[1]Ejecutado Devengado 2022'!$C$10:$I$249,7,FALSE),0)</f>
        <v>0</v>
      </c>
      <c r="J45" s="19">
        <f>IFERROR(VLOOKUP(A45,'[1]Ejecutado Devengado 2022'!$C$10:$J$249,8,FALSE),0)</f>
        <v>0</v>
      </c>
      <c r="K45" s="19">
        <f>IFERROR(VLOOKUP(A45,'[1]Ejecutado Devengado 2022'!$C$10:$K$249,9,FALSE),0)</f>
        <v>0</v>
      </c>
      <c r="L45" s="4">
        <f>IFERROR(VLOOKUP(A45,'[2]Ejecutado Devengado 2022'!$C$10:$S$251,10,FALSE),0)</f>
        <v>0</v>
      </c>
      <c r="M45" s="4">
        <f>IFERROR(VLOOKUP(A45,'[2]Ejecutado Devengado 2022'!$C$10:$S$251,11,FALSE),0)</f>
        <v>0</v>
      </c>
      <c r="N45" s="4">
        <f t="shared" si="14"/>
        <v>0</v>
      </c>
      <c r="O45" s="13"/>
      <c r="P45" s="17"/>
    </row>
    <row r="46" spans="1:17" x14ac:dyDescent="0.25">
      <c r="A46" s="1" t="str">
        <f t="shared" si="2"/>
        <v>2.4.7</v>
      </c>
      <c r="B46" s="18" t="s">
        <v>48</v>
      </c>
      <c r="C46" s="4">
        <f>SUM(F46:K46)</f>
        <v>1564386.21</v>
      </c>
      <c r="D46" s="4">
        <v>0</v>
      </c>
      <c r="E46" s="4">
        <v>3000000</v>
      </c>
      <c r="F46" s="4">
        <v>0</v>
      </c>
      <c r="G46" s="19">
        <f>IFERROR(VLOOKUP(A46,'[1]Ejecutado Devengado 2022'!C38:G274,5,FALSE),0)</f>
        <v>0</v>
      </c>
      <c r="H46" s="19">
        <f>IFERROR(VLOOKUP(A46,'[1]Ejecutado Devengado 2022'!$C$10:$H$246,6,FALSE),0)</f>
        <v>0</v>
      </c>
      <c r="I46" s="4">
        <f>IFERROR(VLOOKUP(A46,'[1]Ejecutado Devengado 2022'!$C$10:$I$249,7,FALSE),0)</f>
        <v>0</v>
      </c>
      <c r="J46" s="19">
        <f>IFERROR(VLOOKUP(A46,'[1]Ejecutado Devengado 2022'!$C$10:$J$249,8,FALSE),0)</f>
        <v>454260.23</v>
      </c>
      <c r="K46" s="19">
        <f>IFERROR(VLOOKUP(A46,'[1]Ejecutado Devengado 2022'!$C$10:$K$249,9,FALSE),0)</f>
        <v>1110125.98</v>
      </c>
      <c r="L46" s="4">
        <f>IFERROR(VLOOKUP(A46,'[2]Ejecutado Devengado 2022'!$C$10:$S$251,10,FALSE),0)</f>
        <v>0</v>
      </c>
      <c r="M46" s="4">
        <f>IFERROR(VLOOKUP(A46,'[2]Ejecutado Devengado 2022'!$C$10:$S$251,11,FALSE),0)</f>
        <v>0</v>
      </c>
      <c r="N46" s="4">
        <f t="shared" si="14"/>
        <v>1564386.21</v>
      </c>
      <c r="O46" s="13"/>
      <c r="P46" s="17"/>
    </row>
    <row r="47" spans="1:17" ht="30" x14ac:dyDescent="0.25">
      <c r="A47" s="1" t="str">
        <f t="shared" si="2"/>
        <v>2.4.9</v>
      </c>
      <c r="B47" s="18" t="s">
        <v>49</v>
      </c>
      <c r="C47" s="4">
        <f>SUM(F47:K47)</f>
        <v>0</v>
      </c>
      <c r="D47" s="4">
        <v>0</v>
      </c>
      <c r="E47" s="4">
        <v>0</v>
      </c>
      <c r="F47" s="4">
        <v>0</v>
      </c>
      <c r="G47" s="19">
        <f>IFERROR(VLOOKUP(A47,'[1]Ejecutado Devengado 2022'!C39:G275,5,FALSE),0)</f>
        <v>0</v>
      </c>
      <c r="H47" s="19">
        <f>IFERROR(VLOOKUP(A47,'[1]Ejecutado Devengado 2022'!$C$10:$H$246,6,FALSE),0)</f>
        <v>0</v>
      </c>
      <c r="I47" s="4">
        <f>IFERROR(VLOOKUP(A47,'[1]Ejecutado Devengado 2022'!$C$10:$I$249,7,FALSE),0)</f>
        <v>0</v>
      </c>
      <c r="J47" s="19">
        <f>IFERROR(VLOOKUP(A47,'[1]Ejecutado Devengado 2022'!$C$10:$J$249,8,FALSE),0)</f>
        <v>0</v>
      </c>
      <c r="K47" s="19">
        <f>IFERROR(VLOOKUP(A47,'[1]Ejecutado Devengado 2022'!$C$10:$K$249,9,FALSE),0)</f>
        <v>0</v>
      </c>
      <c r="L47" s="4">
        <f>IFERROR(VLOOKUP(A47,'[2]Ejecutado Devengado 2022'!$C$10:$S$251,10,FALSE),0)</f>
        <v>0</v>
      </c>
      <c r="M47" s="4">
        <f>IFERROR(VLOOKUP(A47,'[2]Ejecutado Devengado 2022'!$C$10:$S$251,11,FALSE),0)</f>
        <v>0</v>
      </c>
      <c r="N47" s="4">
        <f t="shared" si="14"/>
        <v>0</v>
      </c>
      <c r="O47" s="13"/>
      <c r="P47" s="17"/>
    </row>
    <row r="48" spans="1:17" x14ac:dyDescent="0.25">
      <c r="A48" s="1" t="str">
        <f t="shared" si="2"/>
        <v>2.5 -</v>
      </c>
      <c r="B48" s="14" t="s">
        <v>50</v>
      </c>
      <c r="C48" s="20">
        <f>SUM(C49:C55)</f>
        <v>0</v>
      </c>
      <c r="D48" s="20">
        <f>SUM(D49:D55)</f>
        <v>0</v>
      </c>
      <c r="E48" s="20">
        <f t="shared" ref="E48:K48" si="15">SUM(E49:E55)</f>
        <v>0</v>
      </c>
      <c r="F48" s="20">
        <f t="shared" si="15"/>
        <v>0</v>
      </c>
      <c r="G48" s="20">
        <f t="shared" si="15"/>
        <v>0</v>
      </c>
      <c r="H48" s="20">
        <f t="shared" si="15"/>
        <v>0</v>
      </c>
      <c r="I48" s="20">
        <f t="shared" si="15"/>
        <v>0</v>
      </c>
      <c r="J48" s="20">
        <f t="shared" si="15"/>
        <v>0</v>
      </c>
      <c r="K48" s="20">
        <f t="shared" si="15"/>
        <v>0</v>
      </c>
      <c r="L48" s="20">
        <f t="shared" ref="L48:M48" si="16">SUM(L49:L55)</f>
        <v>0</v>
      </c>
      <c r="M48" s="20">
        <f t="shared" si="16"/>
        <v>0</v>
      </c>
      <c r="N48" s="20">
        <f>SUM(N49:N55)</f>
        <v>0</v>
      </c>
      <c r="O48" s="16"/>
      <c r="P48" s="17"/>
      <c r="Q48" s="16"/>
    </row>
    <row r="49" spans="1:17" x14ac:dyDescent="0.25">
      <c r="A49" s="1" t="str">
        <f t="shared" si="2"/>
        <v>2.5.1</v>
      </c>
      <c r="B49" s="18" t="s">
        <v>51</v>
      </c>
      <c r="C49" s="4">
        <f t="shared" ref="C49:C55" si="17">SUM(F49:K49)</f>
        <v>0</v>
      </c>
      <c r="D49" s="4">
        <v>0</v>
      </c>
      <c r="E49" s="4">
        <v>0</v>
      </c>
      <c r="F49" s="4">
        <v>0</v>
      </c>
      <c r="G49" s="19">
        <f>IFERROR(VLOOKUP(A49,'[1]Ejecutado Devengado 2022'!C41:G277,5,FALSE),0)</f>
        <v>0</v>
      </c>
      <c r="H49" s="19">
        <f>IFERROR(VLOOKUP(A49,'[1]Ejecutado Devengado 2022'!$C$10:$H$246,6,FALSE),0)</f>
        <v>0</v>
      </c>
      <c r="I49" s="4">
        <f>IFERROR(VLOOKUP(A49,'[1]Ejecutado Devengado 2022'!$C$10:$I$249,7,FALSE),0)</f>
        <v>0</v>
      </c>
      <c r="J49" s="19">
        <f>IFERROR(VLOOKUP(A49,'[1]Ejecutado Devengado 2022'!$C$10:$J$249,8,FALSE),0)</f>
        <v>0</v>
      </c>
      <c r="K49" s="19">
        <f>IFERROR(VLOOKUP(A49,'[1]Ejecutado Devengado 2022'!$C$10:$K$249,9,FALSE),0)</f>
        <v>0</v>
      </c>
      <c r="L49" s="4">
        <f>IFERROR(VLOOKUP(A49,'[2]Ejecutado Devengado 2022'!$C$10:$S$251,10,FALSE),0)</f>
        <v>0</v>
      </c>
      <c r="M49" s="4">
        <f>IFERROR(VLOOKUP(A49,'[2]Ejecutado Devengado 2022'!$C$10:$S$251,11,FALSE),0)</f>
        <v>0</v>
      </c>
      <c r="N49" s="4">
        <f t="shared" ref="N49:N55" si="18">SUM(F49:M49)</f>
        <v>0</v>
      </c>
      <c r="O49" s="13"/>
      <c r="P49" s="17"/>
    </row>
    <row r="50" spans="1:17" ht="30" x14ac:dyDescent="0.25">
      <c r="A50" s="1" t="str">
        <f t="shared" si="2"/>
        <v>2.5.2</v>
      </c>
      <c r="B50" s="18" t="s">
        <v>52</v>
      </c>
      <c r="C50" s="4">
        <f t="shared" si="17"/>
        <v>0</v>
      </c>
      <c r="D50" s="4">
        <v>0</v>
      </c>
      <c r="E50" s="4">
        <v>0</v>
      </c>
      <c r="F50" s="4">
        <v>0</v>
      </c>
      <c r="G50" s="19">
        <f>IFERROR(VLOOKUP(A50,'[1]Ejecutado Devengado 2022'!C42:G278,5,FALSE),0)</f>
        <v>0</v>
      </c>
      <c r="H50" s="19">
        <f>IFERROR(VLOOKUP(A50,'[1]Ejecutado Devengado 2022'!$C$10:$H$246,6,FALSE),0)</f>
        <v>0</v>
      </c>
      <c r="I50" s="4">
        <f>IFERROR(VLOOKUP(A50,'[1]Ejecutado Devengado 2022'!$C$10:$I$249,7,FALSE),0)</f>
        <v>0</v>
      </c>
      <c r="J50" s="19">
        <f>IFERROR(VLOOKUP(A50,'[1]Ejecutado Devengado 2022'!$C$10:$J$249,8,FALSE),0)</f>
        <v>0</v>
      </c>
      <c r="K50" s="19">
        <f>IFERROR(VLOOKUP(A50,'[1]Ejecutado Devengado 2022'!$C$10:$K$249,9,FALSE),0)</f>
        <v>0</v>
      </c>
      <c r="L50" s="4">
        <f>IFERROR(VLOOKUP(A50,'[2]Ejecutado Devengado 2022'!$C$10:$S$251,10,FALSE),0)</f>
        <v>0</v>
      </c>
      <c r="M50" s="4">
        <f>IFERROR(VLOOKUP(A50,'[2]Ejecutado Devengado 2022'!$C$10:$S$251,11,FALSE),0)</f>
        <v>0</v>
      </c>
      <c r="N50" s="4">
        <f t="shared" si="18"/>
        <v>0</v>
      </c>
      <c r="O50" s="13"/>
      <c r="P50" s="17"/>
    </row>
    <row r="51" spans="1:17" ht="30" x14ac:dyDescent="0.25">
      <c r="A51" s="1" t="str">
        <f t="shared" si="2"/>
        <v>2.5.3</v>
      </c>
      <c r="B51" s="18" t="s">
        <v>53</v>
      </c>
      <c r="C51" s="4">
        <f t="shared" si="17"/>
        <v>0</v>
      </c>
      <c r="D51" s="4">
        <v>0</v>
      </c>
      <c r="E51" s="4">
        <v>0</v>
      </c>
      <c r="F51" s="4"/>
      <c r="G51" s="19"/>
      <c r="H51" s="19"/>
      <c r="I51" s="4">
        <f>IFERROR(VLOOKUP(A51,'[1]Ejecutado Devengado 2022'!$C$10:$I$249,7,FALSE),0)</f>
        <v>0</v>
      </c>
      <c r="J51" s="19">
        <f>IFERROR(VLOOKUP(A51,'[1]Ejecutado Devengado 2022'!$C$10:$J$249,8,FALSE),0)</f>
        <v>0</v>
      </c>
      <c r="K51" s="19">
        <f>IFERROR(VLOOKUP(A51,'[1]Ejecutado Devengado 2022'!$C$10:$K$249,9,FALSE),0)</f>
        <v>0</v>
      </c>
      <c r="L51" s="4">
        <f>IFERROR(VLOOKUP(A51,'[2]Ejecutado Devengado 2022'!$C$10:$S$251,10,FALSE),0)</f>
        <v>0</v>
      </c>
      <c r="M51" s="4">
        <f>IFERROR(VLOOKUP(A51,'[2]Ejecutado Devengado 2022'!$C$10:$S$251,11,FALSE),0)</f>
        <v>0</v>
      </c>
      <c r="N51" s="4">
        <f t="shared" si="18"/>
        <v>0</v>
      </c>
      <c r="O51" s="13"/>
      <c r="P51" s="17"/>
    </row>
    <row r="52" spans="1:17" ht="30" x14ac:dyDescent="0.25">
      <c r="A52" s="1" t="str">
        <f t="shared" si="2"/>
        <v>2.5.4</v>
      </c>
      <c r="B52" s="18" t="s">
        <v>54</v>
      </c>
      <c r="C52" s="4">
        <f t="shared" si="17"/>
        <v>0</v>
      </c>
      <c r="D52" s="4">
        <v>0</v>
      </c>
      <c r="E52" s="4">
        <v>0</v>
      </c>
      <c r="F52" s="4">
        <v>0</v>
      </c>
      <c r="G52" s="19">
        <f>IFERROR(VLOOKUP(A52,'[1]Ejecutado Devengado 2022'!C43:G279,5,FALSE),0)</f>
        <v>0</v>
      </c>
      <c r="H52" s="19">
        <f>IFERROR(VLOOKUP(A52,'[1]Ejecutado Devengado 2022'!$C$10:$H$246,6,FALSE),0)</f>
        <v>0</v>
      </c>
      <c r="I52" s="4">
        <f>IFERROR(VLOOKUP(A52,'[1]Ejecutado Devengado 2022'!$C$10:$I$249,7,FALSE),0)</f>
        <v>0</v>
      </c>
      <c r="J52" s="19">
        <f>IFERROR(VLOOKUP(A52,'[1]Ejecutado Devengado 2022'!$C$10:$J$249,8,FALSE),0)</f>
        <v>0</v>
      </c>
      <c r="K52" s="19">
        <f>IFERROR(VLOOKUP(A52,'[1]Ejecutado Devengado 2022'!$C$10:$K$249,9,FALSE),0)</f>
        <v>0</v>
      </c>
      <c r="L52" s="4">
        <f>IFERROR(VLOOKUP(A52,'[2]Ejecutado Devengado 2022'!$C$10:$S$251,10,FALSE),0)</f>
        <v>0</v>
      </c>
      <c r="M52" s="4">
        <f>IFERROR(VLOOKUP(A52,'[2]Ejecutado Devengado 2022'!$C$10:$S$251,11,FALSE),0)</f>
        <v>0</v>
      </c>
      <c r="N52" s="4">
        <f t="shared" si="18"/>
        <v>0</v>
      </c>
      <c r="O52" s="13"/>
      <c r="P52" s="17"/>
    </row>
    <row r="53" spans="1:17" ht="30" x14ac:dyDescent="0.25">
      <c r="A53" s="1" t="str">
        <f t="shared" si="2"/>
        <v>2.5.5</v>
      </c>
      <c r="B53" s="18" t="s">
        <v>55</v>
      </c>
      <c r="C53" s="4">
        <f t="shared" si="17"/>
        <v>0</v>
      </c>
      <c r="D53" s="4">
        <v>0</v>
      </c>
      <c r="E53" s="4">
        <v>0</v>
      </c>
      <c r="F53" s="4"/>
      <c r="G53" s="19"/>
      <c r="H53" s="19"/>
      <c r="I53" s="4">
        <f>IFERROR(VLOOKUP(A53,'[1]Ejecutado Devengado 2022'!$C$10:$I$249,7,FALSE),0)</f>
        <v>0</v>
      </c>
      <c r="J53" s="19">
        <f>IFERROR(VLOOKUP(A53,'[1]Ejecutado Devengado 2022'!$C$10:$J$249,8,FALSE),0)</f>
        <v>0</v>
      </c>
      <c r="K53" s="19">
        <f>IFERROR(VLOOKUP(A53,'[1]Ejecutado Devengado 2022'!$C$10:$K$249,9,FALSE),0)</f>
        <v>0</v>
      </c>
      <c r="L53" s="4">
        <f>IFERROR(VLOOKUP(A53,'[2]Ejecutado Devengado 2022'!$C$10:$S$251,10,FALSE),0)</f>
        <v>0</v>
      </c>
      <c r="M53" s="4">
        <f>IFERROR(VLOOKUP(A53,'[2]Ejecutado Devengado 2022'!$C$10:$S$251,11,FALSE),0)</f>
        <v>0</v>
      </c>
      <c r="N53" s="4">
        <f t="shared" si="18"/>
        <v>0</v>
      </c>
      <c r="O53" s="13"/>
      <c r="P53" s="17"/>
    </row>
    <row r="54" spans="1:17" x14ac:dyDescent="0.25">
      <c r="A54" s="1" t="str">
        <f t="shared" si="2"/>
        <v>2.5.6</v>
      </c>
      <c r="B54" s="18" t="s">
        <v>56</v>
      </c>
      <c r="C54" s="4">
        <f t="shared" si="17"/>
        <v>0</v>
      </c>
      <c r="D54" s="4">
        <v>0</v>
      </c>
      <c r="E54" s="4">
        <v>0</v>
      </c>
      <c r="F54" s="4"/>
      <c r="G54" s="19"/>
      <c r="H54" s="19"/>
      <c r="I54" s="4">
        <f>IFERROR(VLOOKUP(A54,'[1]Ejecutado Devengado 2022'!$C$10:$I$249,7,FALSE),0)</f>
        <v>0</v>
      </c>
      <c r="J54" s="19">
        <f>IFERROR(VLOOKUP(A54,'[1]Ejecutado Devengado 2022'!$C$10:$J$249,8,FALSE),0)</f>
        <v>0</v>
      </c>
      <c r="K54" s="19">
        <f>IFERROR(VLOOKUP(A54,'[1]Ejecutado Devengado 2022'!$C$10:$K$249,9,FALSE),0)</f>
        <v>0</v>
      </c>
      <c r="L54" s="4">
        <f>IFERROR(VLOOKUP(A54,'[2]Ejecutado Devengado 2022'!$C$10:$S$251,10,FALSE),0)</f>
        <v>0</v>
      </c>
      <c r="M54" s="4">
        <f>IFERROR(VLOOKUP(A54,'[2]Ejecutado Devengado 2022'!$C$10:$S$251,11,FALSE),0)</f>
        <v>0</v>
      </c>
      <c r="N54" s="4">
        <f t="shared" si="18"/>
        <v>0</v>
      </c>
      <c r="O54" s="13"/>
      <c r="P54" s="17"/>
    </row>
    <row r="55" spans="1:17" ht="30" x14ac:dyDescent="0.25">
      <c r="A55" s="1" t="str">
        <f t="shared" si="2"/>
        <v>2.5.9</v>
      </c>
      <c r="B55" s="18" t="s">
        <v>57</v>
      </c>
      <c r="C55" s="4">
        <f t="shared" si="17"/>
        <v>0</v>
      </c>
      <c r="D55" s="4">
        <v>0</v>
      </c>
      <c r="E55" s="4">
        <v>0</v>
      </c>
      <c r="F55" s="4">
        <v>0</v>
      </c>
      <c r="G55" s="19">
        <f>IFERROR(VLOOKUP(A55,'[1]Ejecutado Devengado 2022'!C44:G280,5,FALSE),0)</f>
        <v>0</v>
      </c>
      <c r="H55" s="19">
        <f>IFERROR(VLOOKUP(A55,'[1]Ejecutado Devengado 2022'!$C$10:$H$246,6,FALSE),0)</f>
        <v>0</v>
      </c>
      <c r="I55" s="4">
        <f>IFERROR(VLOOKUP(A55,'[1]Ejecutado Devengado 2022'!$C$10:$I$249,7,FALSE),0)</f>
        <v>0</v>
      </c>
      <c r="J55" s="19">
        <f>IFERROR(VLOOKUP(A55,'[1]Ejecutado Devengado 2022'!$C$10:$J$249,8,FALSE),0)</f>
        <v>0</v>
      </c>
      <c r="K55" s="19">
        <f>IFERROR(VLOOKUP(A55,'[1]Ejecutado Devengado 2022'!$C$10:$K$249,9,FALSE),0)</f>
        <v>0</v>
      </c>
      <c r="L55" s="4">
        <f>IFERROR(VLOOKUP(A55,'[2]Ejecutado Devengado 2022'!$C$10:$S$251,10,FALSE),0)</f>
        <v>0</v>
      </c>
      <c r="M55" s="4">
        <f>IFERROR(VLOOKUP(A55,'[2]Ejecutado Devengado 2022'!$C$10:$S$251,11,FALSE),0)</f>
        <v>0</v>
      </c>
      <c r="N55" s="4">
        <f t="shared" si="18"/>
        <v>0</v>
      </c>
      <c r="O55" s="13"/>
      <c r="P55" s="17"/>
    </row>
    <row r="56" spans="1:17" x14ac:dyDescent="0.25">
      <c r="A56" s="1" t="str">
        <f t="shared" si="2"/>
        <v>2.6 -</v>
      </c>
      <c r="B56" s="14" t="s">
        <v>58</v>
      </c>
      <c r="C56" s="15">
        <f>SUM(C57:C65)</f>
        <v>0</v>
      </c>
      <c r="D56" s="15">
        <f>SUM(D57:D65)</f>
        <v>16698869</v>
      </c>
      <c r="E56" s="15">
        <f t="shared" ref="E56:N56" si="19">SUM(E57:E65)</f>
        <v>80418917.36999999</v>
      </c>
      <c r="F56" s="15">
        <f t="shared" si="19"/>
        <v>0</v>
      </c>
      <c r="G56" s="15">
        <f t="shared" si="19"/>
        <v>0</v>
      </c>
      <c r="H56" s="15">
        <f t="shared" si="19"/>
        <v>0</v>
      </c>
      <c r="I56" s="15">
        <f t="shared" si="19"/>
        <v>0</v>
      </c>
      <c r="J56" s="15">
        <f t="shared" si="19"/>
        <v>0</v>
      </c>
      <c r="K56" s="15">
        <f t="shared" si="19"/>
        <v>0</v>
      </c>
      <c r="L56" s="15">
        <f t="shared" si="19"/>
        <v>224200</v>
      </c>
      <c r="M56" s="15">
        <f t="shared" si="19"/>
        <v>388848.15</v>
      </c>
      <c r="N56" s="15">
        <f t="shared" si="19"/>
        <v>613048.15</v>
      </c>
      <c r="O56" s="16"/>
      <c r="P56" s="17"/>
      <c r="Q56" s="16"/>
    </row>
    <row r="57" spans="1:17" x14ac:dyDescent="0.25">
      <c r="A57" s="1" t="str">
        <f t="shared" si="2"/>
        <v>2.6.1</v>
      </c>
      <c r="B57" s="18" t="s">
        <v>59</v>
      </c>
      <c r="C57" s="4">
        <f t="shared" ref="C57:C65" si="20">SUM(F57:K57)</f>
        <v>0</v>
      </c>
      <c r="D57" s="4">
        <v>13858573</v>
      </c>
      <c r="E57" s="4">
        <f>4523691.91+73054929.46</f>
        <v>77578621.36999999</v>
      </c>
      <c r="F57" s="4">
        <v>0</v>
      </c>
      <c r="G57" s="19">
        <f>IFERROR(VLOOKUP(A57,'[1]Ejecutado Devengado 2022'!C46:G282,5,FALSE),0)</f>
        <v>0</v>
      </c>
      <c r="H57" s="19">
        <f>IFERROR(VLOOKUP(A57,'[1]Ejecutado Devengado 2022'!$C$10:$H$246,6,FALSE),0)</f>
        <v>0</v>
      </c>
      <c r="I57" s="4">
        <f>IFERROR(VLOOKUP(A57,'[1]Ejecutado Devengado 2022'!$C$10:$I$249,7,FALSE),0)</f>
        <v>0</v>
      </c>
      <c r="J57" s="19">
        <f>IFERROR(VLOOKUP(A57,'[1]Ejecutado Devengado 2022'!$C$10:$J$249,8,FALSE),0)</f>
        <v>0</v>
      </c>
      <c r="K57" s="19">
        <f>IFERROR(VLOOKUP(A57,'[1]Ejecutado Devengado 2022'!$C$10:$K$249,9,FALSE),0)</f>
        <v>0</v>
      </c>
      <c r="L57" s="4">
        <f>IFERROR(VLOOKUP(A57,'[2]Ejecutado Devengado 2022'!$C$10:$S$251,10,FALSE),0)</f>
        <v>0</v>
      </c>
      <c r="M57" s="4">
        <f>IFERROR(VLOOKUP(A57,'[2]Ejecutado Devengado 2022'!$C$10:$S$251,11,FALSE),0)</f>
        <v>287098.15000000002</v>
      </c>
      <c r="N57" s="4">
        <f t="shared" ref="N57:N65" si="21">SUM(F57:M57)</f>
        <v>287098.15000000002</v>
      </c>
      <c r="O57" s="13"/>
      <c r="P57" s="17"/>
    </row>
    <row r="58" spans="1:17" ht="30" x14ac:dyDescent="0.25">
      <c r="A58" s="1" t="str">
        <f t="shared" si="2"/>
        <v>2.6.2</v>
      </c>
      <c r="B58" s="18" t="s">
        <v>60</v>
      </c>
      <c r="C58" s="4">
        <f t="shared" si="20"/>
        <v>0</v>
      </c>
      <c r="D58" s="4">
        <v>0</v>
      </c>
      <c r="E58" s="4">
        <v>0</v>
      </c>
      <c r="F58" s="4">
        <v>0</v>
      </c>
      <c r="G58" s="19">
        <f>IFERROR(VLOOKUP(A58,'[1]Ejecutado Devengado 2022'!C47:G283,5,FALSE),0)</f>
        <v>0</v>
      </c>
      <c r="H58" s="19">
        <f>IFERROR(VLOOKUP(A58,'[1]Ejecutado Devengado 2022'!$C$10:$H$246,6,FALSE),0)</f>
        <v>0</v>
      </c>
      <c r="I58" s="4">
        <f>IFERROR(VLOOKUP(A58,'[1]Ejecutado Devengado 2022'!$C$10:$I$249,7,FALSE),0)</f>
        <v>0</v>
      </c>
      <c r="J58" s="19">
        <f>IFERROR(VLOOKUP(A58,'[1]Ejecutado Devengado 2022'!$C$10:$J$249,8,FALSE),0)</f>
        <v>0</v>
      </c>
      <c r="K58" s="19">
        <f>IFERROR(VLOOKUP(A58,'[1]Ejecutado Devengado 2022'!$C$10:$K$249,9,FALSE),0)</f>
        <v>0</v>
      </c>
      <c r="L58" s="4">
        <f>IFERROR(VLOOKUP(A58,'[2]Ejecutado Devengado 2022'!$C$10:$S$251,10,FALSE),0)</f>
        <v>0</v>
      </c>
      <c r="M58" s="4">
        <f>IFERROR(VLOOKUP(A58,'[2]Ejecutado Devengado 2022'!$C$10:$S$251,11,FALSE),0)</f>
        <v>0</v>
      </c>
      <c r="N58" s="4">
        <f t="shared" si="21"/>
        <v>0</v>
      </c>
      <c r="O58" s="13"/>
      <c r="P58" s="17"/>
    </row>
    <row r="59" spans="1:17" ht="30" x14ac:dyDescent="0.25">
      <c r="A59" s="1" t="str">
        <f t="shared" si="2"/>
        <v>2.6.3</v>
      </c>
      <c r="B59" s="18" t="s">
        <v>61</v>
      </c>
      <c r="C59" s="4">
        <f t="shared" si="20"/>
        <v>0</v>
      </c>
      <c r="D59" s="4">
        <v>1540296</v>
      </c>
      <c r="E59" s="4">
        <v>1540296</v>
      </c>
      <c r="F59" s="4">
        <v>0</v>
      </c>
      <c r="G59" s="19">
        <f>IFERROR(VLOOKUP(A59,'[1]Ejecutado Devengado 2022'!C48:G284,5,FALSE),0)</f>
        <v>0</v>
      </c>
      <c r="H59" s="19">
        <f>IFERROR(VLOOKUP(A59,'[1]Ejecutado Devengado 2022'!$C$10:$H$246,6,FALSE),0)</f>
        <v>0</v>
      </c>
      <c r="I59" s="4">
        <f>IFERROR(VLOOKUP(A59,'[1]Ejecutado Devengado 2022'!$C$10:$I$249,7,FALSE),0)</f>
        <v>0</v>
      </c>
      <c r="J59" s="19">
        <f>IFERROR(VLOOKUP(A59,'[1]Ejecutado Devengado 2022'!$C$10:$J$249,8,FALSE),0)</f>
        <v>0</v>
      </c>
      <c r="K59" s="19">
        <f>IFERROR(VLOOKUP(A59,'[1]Ejecutado Devengado 2022'!$C$10:$K$249,9,FALSE),0)</f>
        <v>0</v>
      </c>
      <c r="L59" s="4">
        <f>IFERROR(VLOOKUP(A59,'[2]Ejecutado Devengado 2022'!$C$10:$S$251,10,FALSE),0)</f>
        <v>0</v>
      </c>
      <c r="M59" s="4">
        <f>IFERROR(VLOOKUP(A59,'[2]Ejecutado Devengado 2022'!$C$10:$S$251,11,FALSE),0)</f>
        <v>0</v>
      </c>
      <c r="N59" s="4">
        <f t="shared" si="21"/>
        <v>0</v>
      </c>
      <c r="O59" s="13"/>
      <c r="P59" s="17"/>
    </row>
    <row r="60" spans="1:17" ht="30" x14ac:dyDescent="0.25">
      <c r="A60" s="1" t="str">
        <f t="shared" si="2"/>
        <v>2.6.4</v>
      </c>
      <c r="B60" s="18" t="s">
        <v>62</v>
      </c>
      <c r="C60" s="4">
        <f t="shared" si="20"/>
        <v>0</v>
      </c>
      <c r="D60" s="4">
        <v>0</v>
      </c>
      <c r="E60" s="4">
        <v>0</v>
      </c>
      <c r="F60" s="4">
        <v>0</v>
      </c>
      <c r="G60" s="19">
        <f>IFERROR(VLOOKUP(A60,'[1]Ejecutado Devengado 2022'!C49:G285,5,FALSE),0)</f>
        <v>0</v>
      </c>
      <c r="H60" s="19">
        <f>IFERROR(VLOOKUP(A60,'[1]Ejecutado Devengado 2022'!$C$10:$H$246,6,FALSE),0)</f>
        <v>0</v>
      </c>
      <c r="I60" s="4">
        <f>IFERROR(VLOOKUP(A60,'[1]Ejecutado Devengado 2022'!$C$10:$I$249,7,FALSE),0)</f>
        <v>0</v>
      </c>
      <c r="J60" s="19">
        <f>IFERROR(VLOOKUP(A60,'[1]Ejecutado Devengado 2022'!$C$10:$J$249,8,FALSE),0)</f>
        <v>0</v>
      </c>
      <c r="K60" s="19">
        <f>IFERROR(VLOOKUP(A60,'[1]Ejecutado Devengado 2022'!$C$10:$K$249,9,FALSE),0)</f>
        <v>0</v>
      </c>
      <c r="L60" s="4">
        <f>IFERROR(VLOOKUP(A60,'[2]Ejecutado Devengado 2022'!$C$10:$S$251,10,FALSE),0)</f>
        <v>0</v>
      </c>
      <c r="M60" s="4">
        <f>IFERROR(VLOOKUP(A60,'[2]Ejecutado Devengado 2022'!$C$10:$S$251,11,FALSE),0)</f>
        <v>0</v>
      </c>
      <c r="N60" s="4">
        <f t="shared" si="21"/>
        <v>0</v>
      </c>
      <c r="O60" s="13"/>
      <c r="P60" s="17"/>
    </row>
    <row r="61" spans="1:17" x14ac:dyDescent="0.25">
      <c r="A61" s="1" t="str">
        <f t="shared" si="2"/>
        <v>2.6.5</v>
      </c>
      <c r="B61" s="18" t="s">
        <v>63</v>
      </c>
      <c r="C61" s="4">
        <f t="shared" si="20"/>
        <v>0</v>
      </c>
      <c r="D61" s="4">
        <v>1000000</v>
      </c>
      <c r="E61" s="4">
        <v>1000000</v>
      </c>
      <c r="F61" s="4">
        <v>0</v>
      </c>
      <c r="G61" s="19">
        <f>IFERROR(VLOOKUP(A61,'[1]Ejecutado Devengado 2022'!C50:G286,5,FALSE),0)</f>
        <v>0</v>
      </c>
      <c r="H61" s="19">
        <f>IFERROR(VLOOKUP(A61,'[1]Ejecutado Devengado 2022'!$C$10:$H$246,6,FALSE),0)</f>
        <v>0</v>
      </c>
      <c r="I61" s="4">
        <f>IFERROR(VLOOKUP(A61,'[1]Ejecutado Devengado 2022'!$C$10:$I$249,7,FALSE),0)</f>
        <v>0</v>
      </c>
      <c r="J61" s="19">
        <f>IFERROR(VLOOKUP(A61,'[1]Ejecutado Devengado 2022'!$C$10:$J$249,8,FALSE),0)</f>
        <v>0</v>
      </c>
      <c r="K61" s="19">
        <f>IFERROR(VLOOKUP(A61,'[1]Ejecutado Devengado 2022'!$C$10:$K$249,9,FALSE),0)</f>
        <v>0</v>
      </c>
      <c r="L61" s="4">
        <f>IFERROR(VLOOKUP(A61,'[2]Ejecutado Devengado 2022'!$C$10:$S$251,10,FALSE),0)</f>
        <v>224200</v>
      </c>
      <c r="M61" s="4">
        <f>IFERROR(VLOOKUP(A61,'[2]Ejecutado Devengado 2022'!$C$10:$S$251,11,FALSE),0)</f>
        <v>101750</v>
      </c>
      <c r="N61" s="4">
        <f t="shared" si="21"/>
        <v>325950</v>
      </c>
      <c r="O61" s="13"/>
      <c r="P61" s="17"/>
    </row>
    <row r="62" spans="1:17" x14ac:dyDescent="0.25">
      <c r="A62" s="1" t="str">
        <f t="shared" si="2"/>
        <v>2.6.6</v>
      </c>
      <c r="B62" s="18" t="s">
        <v>64</v>
      </c>
      <c r="C62" s="4">
        <f t="shared" si="20"/>
        <v>0</v>
      </c>
      <c r="D62" s="4">
        <v>0</v>
      </c>
      <c r="E62" s="4">
        <v>0</v>
      </c>
      <c r="F62" s="4">
        <v>0</v>
      </c>
      <c r="G62" s="19">
        <f>IFERROR(VLOOKUP(A62,'[1]Ejecutado Devengado 2022'!C51:G287,5,FALSE),0)</f>
        <v>0</v>
      </c>
      <c r="H62" s="19">
        <f>IFERROR(VLOOKUP(A62,'[1]Ejecutado Devengado 2022'!$C$10:$H$246,6,FALSE),0)</f>
        <v>0</v>
      </c>
      <c r="I62" s="4">
        <f>IFERROR(VLOOKUP(A62,'[1]Ejecutado Devengado 2022'!$C$10:$I$249,7,FALSE),0)</f>
        <v>0</v>
      </c>
      <c r="J62" s="19">
        <f>IFERROR(VLOOKUP(A62,'[1]Ejecutado Devengado 2022'!$C$10:$J$249,8,FALSE),0)</f>
        <v>0</v>
      </c>
      <c r="K62" s="19">
        <f>IFERROR(VLOOKUP(A62,'[1]Ejecutado Devengado 2022'!$C$10:$K$249,9,FALSE),0)</f>
        <v>0</v>
      </c>
      <c r="L62" s="4">
        <f>IFERROR(VLOOKUP(A62,'[2]Ejecutado Devengado 2022'!$C$10:$S$251,10,FALSE),0)</f>
        <v>0</v>
      </c>
      <c r="M62" s="4">
        <f>IFERROR(VLOOKUP(A62,'[2]Ejecutado Devengado 2022'!$C$10:$S$251,11,FALSE),0)</f>
        <v>0</v>
      </c>
      <c r="N62" s="4">
        <f t="shared" si="21"/>
        <v>0</v>
      </c>
      <c r="O62" s="13"/>
      <c r="P62" s="17"/>
      <c r="Q62" s="4"/>
    </row>
    <row r="63" spans="1:17" x14ac:dyDescent="0.25">
      <c r="A63" s="1" t="str">
        <f t="shared" si="2"/>
        <v>2.6.7</v>
      </c>
      <c r="B63" s="18" t="s">
        <v>65</v>
      </c>
      <c r="C63" s="4">
        <f t="shared" si="20"/>
        <v>0</v>
      </c>
      <c r="D63" s="4">
        <v>300000</v>
      </c>
      <c r="E63" s="4">
        <v>300000</v>
      </c>
      <c r="F63" s="4">
        <v>0</v>
      </c>
      <c r="G63" s="19">
        <f>IFERROR(VLOOKUP(A63,'[1]Ejecutado Devengado 2022'!C52:G288,5,FALSE),0)</f>
        <v>0</v>
      </c>
      <c r="H63" s="19">
        <f>IFERROR(VLOOKUP(A63,'[1]Ejecutado Devengado 2022'!$C$10:$H$246,6,FALSE),0)</f>
        <v>0</v>
      </c>
      <c r="I63" s="4">
        <f>IFERROR(VLOOKUP(A63,'[1]Ejecutado Devengado 2022'!$C$10:$I$249,7,FALSE),0)</f>
        <v>0</v>
      </c>
      <c r="J63" s="19">
        <f>IFERROR(VLOOKUP(A63,'[1]Ejecutado Devengado 2022'!$C$10:$J$249,8,FALSE),0)</f>
        <v>0</v>
      </c>
      <c r="K63" s="19">
        <f>IFERROR(VLOOKUP(A63,'[1]Ejecutado Devengado 2022'!$C$10:$K$249,9,FALSE),0)</f>
        <v>0</v>
      </c>
      <c r="L63" s="4">
        <f>IFERROR(VLOOKUP(A63,'[2]Ejecutado Devengado 2022'!$C$10:$S$251,10,FALSE),0)</f>
        <v>0</v>
      </c>
      <c r="M63" s="4">
        <f>IFERROR(VLOOKUP(A63,'[2]Ejecutado Devengado 2022'!$C$10:$S$251,11,FALSE),0)</f>
        <v>0</v>
      </c>
      <c r="N63" s="4">
        <f t="shared" si="21"/>
        <v>0</v>
      </c>
      <c r="O63" s="13"/>
      <c r="P63" s="17"/>
      <c r="Q63" s="4"/>
    </row>
    <row r="64" spans="1:17" x14ac:dyDescent="0.25">
      <c r="A64" s="1" t="str">
        <f t="shared" si="2"/>
        <v>2.6.8</v>
      </c>
      <c r="B64" s="18" t="s">
        <v>66</v>
      </c>
      <c r="C64" s="4">
        <f t="shared" si="20"/>
        <v>0</v>
      </c>
      <c r="D64" s="4">
        <v>0</v>
      </c>
      <c r="E64" s="4">
        <v>0</v>
      </c>
      <c r="F64" s="4">
        <v>0</v>
      </c>
      <c r="G64" s="19">
        <f>IFERROR(VLOOKUP(A64,'[1]Ejecutado Devengado 2022'!C53:G289,5,FALSE),0)</f>
        <v>0</v>
      </c>
      <c r="H64" s="19">
        <f>IFERROR(VLOOKUP(A64,'[1]Ejecutado Devengado 2022'!$C$10:$H$246,6,FALSE),0)</f>
        <v>0</v>
      </c>
      <c r="I64" s="4">
        <f>IFERROR(VLOOKUP(A64,'[1]Ejecutado Devengado 2022'!$C$10:$I$249,7,FALSE),0)</f>
        <v>0</v>
      </c>
      <c r="J64" s="19">
        <f>IFERROR(VLOOKUP(A64,'[1]Ejecutado Devengado 2022'!$C$10:$J$249,8,FALSE),0)</f>
        <v>0</v>
      </c>
      <c r="K64" s="19">
        <f>IFERROR(VLOOKUP(A64,'[1]Ejecutado Devengado 2022'!$C$10:$K$249,9,FALSE),0)</f>
        <v>0</v>
      </c>
      <c r="L64" s="4">
        <f>IFERROR(VLOOKUP(A64,'[2]Ejecutado Devengado 2022'!$C$10:$S$251,10,FALSE),0)</f>
        <v>0</v>
      </c>
      <c r="M64" s="4">
        <f>IFERROR(VLOOKUP(A64,'[2]Ejecutado Devengado 2022'!$C$10:$S$251,11,FALSE),0)</f>
        <v>0</v>
      </c>
      <c r="N64" s="4">
        <f t="shared" si="21"/>
        <v>0</v>
      </c>
      <c r="O64" s="13"/>
      <c r="P64" s="17"/>
    </row>
    <row r="65" spans="1:17" ht="30" x14ac:dyDescent="0.25">
      <c r="A65" s="1" t="str">
        <f t="shared" si="2"/>
        <v>2.6.9</v>
      </c>
      <c r="B65" s="18" t="s">
        <v>67</v>
      </c>
      <c r="C65" s="4">
        <f t="shared" si="20"/>
        <v>0</v>
      </c>
      <c r="D65" s="4">
        <v>0</v>
      </c>
      <c r="E65" s="4">
        <v>0</v>
      </c>
      <c r="F65" s="4">
        <v>0</v>
      </c>
      <c r="G65" s="19">
        <f>IFERROR(VLOOKUP(A65,'[1]Ejecutado Devengado 2022'!C54:G290,5,FALSE),0)</f>
        <v>0</v>
      </c>
      <c r="H65" s="19">
        <f>IFERROR(VLOOKUP(A65,'[1]Ejecutado Devengado 2022'!$C$10:$H$246,6,FALSE),0)</f>
        <v>0</v>
      </c>
      <c r="I65" s="4">
        <f>IFERROR(VLOOKUP(A65,'[1]Ejecutado Devengado 2022'!$C$10:$I$249,7,FALSE),0)</f>
        <v>0</v>
      </c>
      <c r="J65" s="19">
        <f>IFERROR(VLOOKUP(A65,'[1]Ejecutado Devengado 2022'!$C$10:$J$249,8,FALSE),0)</f>
        <v>0</v>
      </c>
      <c r="K65" s="19">
        <f>IFERROR(VLOOKUP(A65,'[1]Ejecutado Devengado 2022'!$C$10:$K$249,9,FALSE),0)</f>
        <v>0</v>
      </c>
      <c r="L65" s="4">
        <f>IFERROR(VLOOKUP(A65,'[2]Ejecutado Devengado 2022'!$C$10:$S$251,10,FALSE),0)</f>
        <v>0</v>
      </c>
      <c r="M65" s="4">
        <f>IFERROR(VLOOKUP(A65,'[2]Ejecutado Devengado 2022'!$C$10:$S$251,11,FALSE),0)</f>
        <v>0</v>
      </c>
      <c r="N65" s="4">
        <f t="shared" si="21"/>
        <v>0</v>
      </c>
      <c r="O65" s="13"/>
      <c r="P65" s="17"/>
      <c r="Q65" s="4"/>
    </row>
    <row r="66" spans="1:17" x14ac:dyDescent="0.25">
      <c r="A66" s="1" t="str">
        <f t="shared" si="2"/>
        <v>2.7 -</v>
      </c>
      <c r="B66" s="14" t="s">
        <v>68</v>
      </c>
      <c r="C66" s="15">
        <f>SUM(C67:C70)</f>
        <v>0</v>
      </c>
      <c r="D66" s="15">
        <f>SUM(D67:D70)</f>
        <v>0</v>
      </c>
      <c r="E66" s="15">
        <f t="shared" ref="E66:K66" si="22">SUM(E67:E70)</f>
        <v>1000000</v>
      </c>
      <c r="F66" s="15">
        <f t="shared" si="22"/>
        <v>0</v>
      </c>
      <c r="G66" s="15">
        <f t="shared" si="22"/>
        <v>0</v>
      </c>
      <c r="H66" s="15">
        <f t="shared" si="22"/>
        <v>0</v>
      </c>
      <c r="I66" s="15">
        <f t="shared" si="22"/>
        <v>0</v>
      </c>
      <c r="J66" s="15">
        <f t="shared" si="22"/>
        <v>0</v>
      </c>
      <c r="K66" s="15">
        <f t="shared" si="22"/>
        <v>0</v>
      </c>
      <c r="L66" s="15">
        <f t="shared" ref="L66:M66" si="23">SUM(L67:L70)</f>
        <v>0</v>
      </c>
      <c r="M66" s="15">
        <f t="shared" si="23"/>
        <v>0</v>
      </c>
      <c r="N66" s="15">
        <f>SUM(N67:N70)</f>
        <v>0</v>
      </c>
      <c r="O66" s="16"/>
      <c r="Q66" s="16"/>
    </row>
    <row r="67" spans="1:17" ht="17.45" customHeight="1" x14ac:dyDescent="0.25">
      <c r="A67" s="1" t="str">
        <f t="shared" si="2"/>
        <v>2.7.1</v>
      </c>
      <c r="B67" s="18" t="s">
        <v>69</v>
      </c>
      <c r="C67" s="4">
        <f>SUM(F67:K67)</f>
        <v>0</v>
      </c>
      <c r="D67" s="4">
        <v>0</v>
      </c>
      <c r="E67" s="4">
        <v>1000000</v>
      </c>
      <c r="F67" s="4">
        <v>0</v>
      </c>
      <c r="G67" s="19">
        <f>IFERROR(VLOOKUP(A67,'[1]Ejecutado Devengado 2022'!C56:G292,5,FALSE),0)</f>
        <v>0</v>
      </c>
      <c r="H67" s="19">
        <f>IFERROR(VLOOKUP(A67,'[1]Ejecutado Devengado 2022'!$C$10:$H$246,6,FALSE),0)</f>
        <v>0</v>
      </c>
      <c r="I67" s="4">
        <f>IFERROR(VLOOKUP(A67,'[1]Ejecutado Devengado 2022'!$C$10:$I$249,7,FALSE),0)</f>
        <v>0</v>
      </c>
      <c r="J67" s="19">
        <f>IFERROR(VLOOKUP(A67,'[1]Ejecutado Devengado 2022'!$C$10:$J$249,8,FALSE),0)</f>
        <v>0</v>
      </c>
      <c r="K67" s="19">
        <f>IFERROR(VLOOKUP(A67,'[1]Ejecutado Devengado 2022'!$C$10:$K$249,9,FALSE),0)</f>
        <v>0</v>
      </c>
      <c r="L67" s="4">
        <f>IFERROR(VLOOKUP(A67,'[2]Ejecutado Devengado 2022'!$C$10:$S$251,10,FALSE),0)</f>
        <v>0</v>
      </c>
      <c r="M67" s="4">
        <f>IFERROR(VLOOKUP(A67,'[2]Ejecutado Devengado 2022'!$C$10:$S$251,11,FALSE),0)</f>
        <v>0</v>
      </c>
      <c r="N67" s="4">
        <f t="shared" ref="N67:N70" si="24">SUM(F67:M67)</f>
        <v>0</v>
      </c>
      <c r="O67" s="13"/>
      <c r="P67" s="17"/>
    </row>
    <row r="68" spans="1:17" ht="19.899999999999999" customHeight="1" x14ac:dyDescent="0.25">
      <c r="A68" s="1" t="str">
        <f t="shared" si="2"/>
        <v>2.7.2</v>
      </c>
      <c r="B68" s="18" t="s">
        <v>70</v>
      </c>
      <c r="C68" s="4">
        <f>SUM(F68:K68)</f>
        <v>0</v>
      </c>
      <c r="D68" s="4">
        <v>0</v>
      </c>
      <c r="E68" s="4">
        <v>0</v>
      </c>
      <c r="F68" s="4">
        <v>0</v>
      </c>
      <c r="G68" s="19">
        <f>IFERROR(VLOOKUP(A68,'[1]Ejecutado Devengado 2022'!C57:G293,5,FALSE),0)</f>
        <v>0</v>
      </c>
      <c r="H68" s="19">
        <f>IFERROR(VLOOKUP(A68,'[1]Ejecutado Devengado 2022'!$C$10:$H$246,6,FALSE),0)</f>
        <v>0</v>
      </c>
      <c r="I68" s="4">
        <f>IFERROR(VLOOKUP(A68,'[1]Ejecutado Devengado 2022'!$C$10:$I$249,7,FALSE),0)</f>
        <v>0</v>
      </c>
      <c r="J68" s="19">
        <f>IFERROR(VLOOKUP(A68,'[1]Ejecutado Devengado 2022'!$C$10:$J$249,8,FALSE),0)</f>
        <v>0</v>
      </c>
      <c r="K68" s="19">
        <f>IFERROR(VLOOKUP(A68,'[1]Ejecutado Devengado 2022'!$C$10:$K$249,9,FALSE),0)</f>
        <v>0</v>
      </c>
      <c r="L68" s="4">
        <f>IFERROR(VLOOKUP(A68,'[2]Ejecutado Devengado 2022'!$C$10:$S$251,10,FALSE),0)</f>
        <v>0</v>
      </c>
      <c r="M68" s="4">
        <f>IFERROR(VLOOKUP(A68,'[2]Ejecutado Devengado 2022'!$C$10:$S$251,11,FALSE),0)</f>
        <v>0</v>
      </c>
      <c r="N68" s="4">
        <f t="shared" si="24"/>
        <v>0</v>
      </c>
      <c r="O68" s="13"/>
      <c r="P68" s="17"/>
      <c r="Q68" s="4"/>
    </row>
    <row r="69" spans="1:17" x14ac:dyDescent="0.25">
      <c r="A69" s="1" t="str">
        <f t="shared" si="2"/>
        <v>2.7.3</v>
      </c>
      <c r="B69" s="18" t="s">
        <v>71</v>
      </c>
      <c r="C69" s="4">
        <f>SUM(F69:K69)</f>
        <v>0</v>
      </c>
      <c r="D69" s="4">
        <v>0</v>
      </c>
      <c r="E69" s="4">
        <v>0</v>
      </c>
      <c r="F69" s="4">
        <v>0</v>
      </c>
      <c r="G69" s="19">
        <f>IFERROR(VLOOKUP(A69,'[1]Ejecutado Devengado 2022'!C58:G294,5,FALSE),0)</f>
        <v>0</v>
      </c>
      <c r="H69" s="19">
        <f>IFERROR(VLOOKUP(A69,'[1]Ejecutado Devengado 2022'!$C$10:$H$246,6,FALSE),0)</f>
        <v>0</v>
      </c>
      <c r="I69" s="4">
        <f>IFERROR(VLOOKUP(A69,'[1]Ejecutado Devengado 2022'!$C$10:$I$249,7,FALSE),0)</f>
        <v>0</v>
      </c>
      <c r="J69" s="19">
        <f>IFERROR(VLOOKUP(A69,'[1]Ejecutado Devengado 2022'!$C$10:$J$249,8,FALSE),0)</f>
        <v>0</v>
      </c>
      <c r="K69" s="19">
        <f>IFERROR(VLOOKUP(A69,'[1]Ejecutado Devengado 2022'!$C$10:$K$249,9,FALSE),0)</f>
        <v>0</v>
      </c>
      <c r="L69" s="4">
        <f>IFERROR(VLOOKUP(A69,'[2]Ejecutado Devengado 2022'!$C$10:$S$251,10,FALSE),0)</f>
        <v>0</v>
      </c>
      <c r="M69" s="4">
        <f>IFERROR(VLOOKUP(A69,'[2]Ejecutado Devengado 2022'!$C$10:$S$251,11,FALSE),0)</f>
        <v>0</v>
      </c>
      <c r="N69" s="4">
        <f t="shared" si="24"/>
        <v>0</v>
      </c>
      <c r="O69" s="13"/>
      <c r="P69" s="17"/>
      <c r="Q69" s="4"/>
    </row>
    <row r="70" spans="1:17" ht="42" customHeight="1" x14ac:dyDescent="0.25">
      <c r="A70" s="1" t="str">
        <f t="shared" si="2"/>
        <v>2.7.4</v>
      </c>
      <c r="B70" s="18" t="s">
        <v>72</v>
      </c>
      <c r="C70" s="4">
        <f>SUM(F70:K70)</f>
        <v>0</v>
      </c>
      <c r="D70" s="4">
        <v>0</v>
      </c>
      <c r="E70" s="4">
        <v>0</v>
      </c>
      <c r="F70" s="4">
        <v>0</v>
      </c>
      <c r="G70" s="19">
        <f>IFERROR(VLOOKUP(A70,'[1]Ejecutado Devengado 2022'!C59:G295,5,FALSE),0)</f>
        <v>0</v>
      </c>
      <c r="H70" s="19">
        <f>IFERROR(VLOOKUP(A70,'[1]Ejecutado Devengado 2022'!$C$10:$H$246,6,FALSE),0)</f>
        <v>0</v>
      </c>
      <c r="I70" s="4">
        <f>IFERROR(VLOOKUP(A70,'[1]Ejecutado Devengado 2022'!$C$10:$I$249,7,FALSE),0)</f>
        <v>0</v>
      </c>
      <c r="J70" s="19">
        <f>IFERROR(VLOOKUP(A70,'[1]Ejecutado Devengado 2022'!$C$10:$J$249,8,FALSE),0)</f>
        <v>0</v>
      </c>
      <c r="K70" s="19">
        <f>IFERROR(VLOOKUP(A70,'[1]Ejecutado Devengado 2022'!$C$10:$K$249,9,FALSE),0)</f>
        <v>0</v>
      </c>
      <c r="L70" s="4">
        <f>IFERROR(VLOOKUP(A70,'[2]Ejecutado Devengado 2022'!$C$10:$S$251,10,FALSE),0)</f>
        <v>0</v>
      </c>
      <c r="M70" s="4">
        <f>IFERROR(VLOOKUP(A70,'[2]Ejecutado Devengado 2022'!$C$10:$S$251,11,FALSE),0)</f>
        <v>0</v>
      </c>
      <c r="N70" s="4">
        <f t="shared" si="24"/>
        <v>0</v>
      </c>
      <c r="O70" s="13"/>
      <c r="P70" s="17"/>
      <c r="Q70" s="4"/>
    </row>
    <row r="71" spans="1:17" ht="15.75" x14ac:dyDescent="0.25">
      <c r="B71" s="23" t="s">
        <v>73</v>
      </c>
      <c r="C71" s="24">
        <f>SUM(C66,C56,C48,C40,C30,C20,C14)</f>
        <v>170255562.15000004</v>
      </c>
      <c r="D71" s="24">
        <f>SUM(D66,D56,D48,D40,D30,D20,D14)</f>
        <v>389714537</v>
      </c>
      <c r="E71" s="24">
        <f t="shared" ref="E71" si="25">SUM(E66,E56,E48,E40,E30,E20,E14)</f>
        <v>457784585.37</v>
      </c>
      <c r="F71" s="24">
        <f>SUM(F66,F56,F48,F40,F30,F20,F14)</f>
        <v>0</v>
      </c>
      <c r="G71" s="24">
        <f t="shared" ref="G71:K71" si="26">SUM(G66,G56,G48,G40,G30,G20,G14)</f>
        <v>38197214.949999996</v>
      </c>
      <c r="H71" s="24">
        <f t="shared" si="26"/>
        <v>21468948.5</v>
      </c>
      <c r="I71" s="24">
        <f t="shared" si="26"/>
        <v>23330605.930000003</v>
      </c>
      <c r="J71" s="24">
        <f t="shared" si="26"/>
        <v>24446194.050000004</v>
      </c>
      <c r="K71" s="24">
        <f t="shared" si="26"/>
        <v>24702005.590000004</v>
      </c>
      <c r="L71" s="24">
        <f t="shared" ref="L71:M71" si="27">SUM(L66,L56,L48,L40,L30,L20,L14)</f>
        <v>25693224.690000005</v>
      </c>
      <c r="M71" s="24">
        <f t="shared" si="27"/>
        <v>39290509.390000001</v>
      </c>
      <c r="N71" s="24">
        <f>SUM(N66,N56,N48,N40,N30,N20,N14)</f>
        <v>197128703.10000005</v>
      </c>
      <c r="O71" s="16"/>
      <c r="P71" s="17"/>
      <c r="Q71" s="16"/>
    </row>
    <row r="72" spans="1:17" x14ac:dyDescent="0.25">
      <c r="B72" s="1" t="s">
        <v>74</v>
      </c>
      <c r="C72" s="4"/>
      <c r="D72" s="4"/>
      <c r="E72" s="4"/>
      <c r="F72" s="4"/>
      <c r="G72" s="4"/>
      <c r="H72" s="4"/>
      <c r="I72" s="5"/>
      <c r="N72" s="4"/>
    </row>
    <row r="73" spans="1:17" x14ac:dyDescent="0.25">
      <c r="B73" s="1" t="s">
        <v>86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P73" s="13"/>
    </row>
    <row r="74" spans="1:17" x14ac:dyDescent="0.25">
      <c r="E74" s="31"/>
      <c r="F74" s="13"/>
      <c r="G74" s="13"/>
      <c r="H74" s="13"/>
      <c r="I74" s="13"/>
      <c r="K74" s="4"/>
      <c r="L74" s="4"/>
      <c r="M74" s="4"/>
      <c r="O74" s="22"/>
      <c r="P74" s="25"/>
    </row>
    <row r="75" spans="1:17" x14ac:dyDescent="0.25">
      <c r="B75" s="16" t="s">
        <v>75</v>
      </c>
      <c r="E75" s="4"/>
      <c r="F75" s="13"/>
      <c r="G75" s="13"/>
      <c r="H75" s="13"/>
      <c r="I75" s="13"/>
      <c r="K75" s="4"/>
      <c r="L75" s="4"/>
      <c r="M75" s="4"/>
      <c r="O75" s="22"/>
      <c r="P75" s="25"/>
    </row>
    <row r="76" spans="1:17" x14ac:dyDescent="0.25">
      <c r="B76" s="1" t="s">
        <v>76</v>
      </c>
      <c r="F76" s="13"/>
      <c r="G76" s="13"/>
      <c r="H76" s="13"/>
      <c r="I76" s="13"/>
      <c r="K76" s="4"/>
      <c r="L76" s="4"/>
      <c r="M76" s="4"/>
      <c r="O76" s="22"/>
      <c r="P76" s="25"/>
    </row>
    <row r="77" spans="1:17" x14ac:dyDescent="0.25">
      <c r="B77" s="1" t="s">
        <v>77</v>
      </c>
      <c r="F77" s="13"/>
      <c r="G77" s="13"/>
      <c r="H77" s="13"/>
      <c r="I77" s="13"/>
      <c r="K77" s="4"/>
      <c r="L77" s="4"/>
      <c r="M77" s="4"/>
      <c r="O77" s="22"/>
      <c r="P77" s="25"/>
    </row>
    <row r="78" spans="1:17" x14ac:dyDescent="0.25">
      <c r="B78" s="1" t="s">
        <v>78</v>
      </c>
      <c r="F78" s="13"/>
      <c r="G78" s="13"/>
      <c r="H78" s="13"/>
      <c r="I78" s="13"/>
      <c r="K78" s="4"/>
      <c r="L78" s="4"/>
      <c r="M78" s="4"/>
      <c r="O78" s="22"/>
      <c r="P78" s="25"/>
    </row>
    <row r="79" spans="1:17" x14ac:dyDescent="0.25">
      <c r="B79" s="1" t="s">
        <v>79</v>
      </c>
      <c r="F79" s="13"/>
      <c r="G79" s="13"/>
      <c r="H79" s="13"/>
      <c r="I79" s="13"/>
      <c r="K79" s="4"/>
      <c r="L79" s="4"/>
      <c r="M79" s="4"/>
      <c r="O79" s="22"/>
      <c r="P79" s="25"/>
    </row>
    <row r="80" spans="1:17" x14ac:dyDescent="0.25">
      <c r="F80" s="13"/>
      <c r="G80" s="13"/>
      <c r="H80" s="13"/>
      <c r="I80" s="13"/>
      <c r="K80" s="4"/>
      <c r="L80" s="4"/>
      <c r="M80" s="4"/>
      <c r="O80" s="22"/>
      <c r="P80" s="25"/>
    </row>
    <row r="81" spans="2:16" x14ac:dyDescent="0.25">
      <c r="F81" s="13"/>
      <c r="G81" s="13"/>
      <c r="H81" s="13"/>
      <c r="I81" s="13"/>
      <c r="K81" s="4"/>
      <c r="L81" s="4"/>
      <c r="M81" s="4"/>
      <c r="O81" s="22"/>
      <c r="P81" s="25"/>
    </row>
    <row r="82" spans="2:16" x14ac:dyDescent="0.25">
      <c r="C82" s="4"/>
      <c r="D82" s="4"/>
      <c r="E82" s="4"/>
      <c r="F82" s="13"/>
      <c r="G82" s="13"/>
      <c r="H82" s="13"/>
      <c r="I82" s="13"/>
      <c r="K82" s="4"/>
      <c r="L82" s="4"/>
      <c r="M82" s="4"/>
    </row>
    <row r="83" spans="2:16" x14ac:dyDescent="0.25">
      <c r="G83" s="13"/>
      <c r="H83" s="13"/>
      <c r="I83" s="13"/>
      <c r="K83" s="4"/>
      <c r="L83" s="4"/>
      <c r="M83" s="4"/>
    </row>
    <row r="84" spans="2:16" x14ac:dyDescent="0.25">
      <c r="C84" s="1" t="s">
        <v>80</v>
      </c>
      <c r="D84" s="26" t="s">
        <v>81</v>
      </c>
      <c r="H84" s="27" t="s">
        <v>82</v>
      </c>
    </row>
    <row r="85" spans="2:16" ht="45" x14ac:dyDescent="0.25">
      <c r="B85" s="28"/>
      <c r="D85" s="29" t="s">
        <v>83</v>
      </c>
      <c r="F85" s="4"/>
      <c r="H85" s="30" t="s">
        <v>84</v>
      </c>
    </row>
  </sheetData>
  <mergeCells count="4">
    <mergeCell ref="B7:N7"/>
    <mergeCell ref="B8:N8"/>
    <mergeCell ref="B9:N9"/>
    <mergeCell ref="B10:N10"/>
  </mergeCells>
  <pageMargins left="0.43307086614173229" right="0.15748031496062992" top="0.35433070866141736" bottom="0.6692913385826772" header="0.31496062992125984" footer="0.15748031496062992"/>
  <pageSetup paperSize="5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OAI</vt:lpstr>
      <vt:lpstr>'Plantilla Ejecución OAI'!Área_de_impresión</vt:lpstr>
      <vt:lpstr>'Plantilla Ejecución OAI'!Títulos_a_imprimir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Invitado</cp:lastModifiedBy>
  <cp:lastPrinted>2022-09-05T18:57:43Z</cp:lastPrinted>
  <dcterms:created xsi:type="dcterms:W3CDTF">2022-08-12T12:42:20Z</dcterms:created>
  <dcterms:modified xsi:type="dcterms:W3CDTF">2022-09-05T20:09:55Z</dcterms:modified>
</cp:coreProperties>
</file>