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</externalReferences>
  <definedNames>
    <definedName name="_xlnm.Print_Area" localSheetId="0">'Plantilla Ejecución OAI'!$B$4:$L$88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E70" i="1"/>
  <c r="A70" i="1"/>
  <c r="J69" i="1"/>
  <c r="A69" i="1"/>
  <c r="E69" i="1" s="1"/>
  <c r="E68" i="1"/>
  <c r="A68" i="1"/>
  <c r="J68" i="1" s="1"/>
  <c r="A67" i="1"/>
  <c r="J67" i="1" s="1"/>
  <c r="F66" i="1"/>
  <c r="A66" i="1"/>
  <c r="G65" i="1"/>
  <c r="A65" i="1"/>
  <c r="H65" i="1" s="1"/>
  <c r="A64" i="1"/>
  <c r="H64" i="1" s="1"/>
  <c r="H63" i="1"/>
  <c r="G63" i="1"/>
  <c r="A63" i="1"/>
  <c r="H62" i="1"/>
  <c r="G62" i="1"/>
  <c r="A62" i="1"/>
  <c r="G61" i="1"/>
  <c r="A61" i="1"/>
  <c r="H61" i="1" s="1"/>
  <c r="A60" i="1"/>
  <c r="H60" i="1" s="1"/>
  <c r="H59" i="1"/>
  <c r="G59" i="1"/>
  <c r="A59" i="1"/>
  <c r="H58" i="1"/>
  <c r="G58" i="1"/>
  <c r="A58" i="1"/>
  <c r="G57" i="1"/>
  <c r="A57" i="1"/>
  <c r="H57" i="1" s="1"/>
  <c r="F56" i="1"/>
  <c r="A56" i="1"/>
  <c r="I55" i="1"/>
  <c r="H55" i="1"/>
  <c r="D55" i="1"/>
  <c r="A55" i="1"/>
  <c r="K54" i="1"/>
  <c r="E54" i="1"/>
  <c r="D54" i="1"/>
  <c r="A54" i="1"/>
  <c r="I53" i="1"/>
  <c r="E53" i="1"/>
  <c r="A53" i="1"/>
  <c r="J52" i="1"/>
  <c r="G52" i="1"/>
  <c r="E52" i="1"/>
  <c r="A52" i="1"/>
  <c r="K52" i="1" s="1"/>
  <c r="A51" i="1"/>
  <c r="H50" i="1"/>
  <c r="A50" i="1"/>
  <c r="A49" i="1"/>
  <c r="H49" i="1" s="1"/>
  <c r="F48" i="1"/>
  <c r="A48" i="1"/>
  <c r="E47" i="1"/>
  <c r="A47" i="1"/>
  <c r="J47" i="1" s="1"/>
  <c r="A46" i="1"/>
  <c r="J46" i="1" s="1"/>
  <c r="I45" i="1"/>
  <c r="A45" i="1"/>
  <c r="A44" i="1"/>
  <c r="E44" i="1" s="1"/>
  <c r="A43" i="1"/>
  <c r="A42" i="1"/>
  <c r="A41" i="1"/>
  <c r="F40" i="1"/>
  <c r="A40" i="1"/>
  <c r="H39" i="1"/>
  <c r="D39" i="1"/>
  <c r="A39" i="1"/>
  <c r="I39" i="1" s="1"/>
  <c r="J38" i="1"/>
  <c r="E38" i="1"/>
  <c r="D38" i="1"/>
  <c r="A38" i="1"/>
  <c r="K38" i="1" s="1"/>
  <c r="A37" i="1"/>
  <c r="I37" i="1" s="1"/>
  <c r="J36" i="1"/>
  <c r="H36" i="1"/>
  <c r="E36" i="1"/>
  <c r="D36" i="1"/>
  <c r="A36" i="1"/>
  <c r="I36" i="1" s="1"/>
  <c r="A35" i="1"/>
  <c r="I35" i="1" s="1"/>
  <c r="K34" i="1"/>
  <c r="J34" i="1"/>
  <c r="I34" i="1"/>
  <c r="H34" i="1"/>
  <c r="G34" i="1"/>
  <c r="E34" i="1"/>
  <c r="D34" i="1"/>
  <c r="I33" i="1"/>
  <c r="A33" i="1"/>
  <c r="H33" i="1" s="1"/>
  <c r="I32" i="1"/>
  <c r="A32" i="1"/>
  <c r="H32" i="1" s="1"/>
  <c r="I31" i="1"/>
  <c r="A31" i="1"/>
  <c r="H31" i="1" s="1"/>
  <c r="F30" i="1"/>
  <c r="A30" i="1"/>
  <c r="H29" i="1"/>
  <c r="A29" i="1"/>
  <c r="E29" i="1" s="1"/>
  <c r="J28" i="1"/>
  <c r="E28" i="1"/>
  <c r="D28" i="1"/>
  <c r="A28" i="1"/>
  <c r="I28" i="1" s="1"/>
  <c r="H27" i="1"/>
  <c r="A27" i="1"/>
  <c r="E27" i="1" s="1"/>
  <c r="J26" i="1"/>
  <c r="E26" i="1"/>
  <c r="D26" i="1"/>
  <c r="A26" i="1"/>
  <c r="I26" i="1" s="1"/>
  <c r="H25" i="1"/>
  <c r="A25" i="1"/>
  <c r="E25" i="1" s="1"/>
  <c r="J24" i="1"/>
  <c r="E24" i="1"/>
  <c r="D24" i="1"/>
  <c r="A24" i="1"/>
  <c r="I24" i="1" s="1"/>
  <c r="H23" i="1"/>
  <c r="A23" i="1"/>
  <c r="E23" i="1" s="1"/>
  <c r="J22" i="1"/>
  <c r="E22" i="1"/>
  <c r="D22" i="1"/>
  <c r="A22" i="1"/>
  <c r="I22" i="1" s="1"/>
  <c r="H21" i="1"/>
  <c r="A21" i="1"/>
  <c r="E21" i="1" s="1"/>
  <c r="F20" i="1"/>
  <c r="A20" i="1"/>
  <c r="A19" i="1"/>
  <c r="G19" i="1" s="1"/>
  <c r="G18" i="1"/>
  <c r="A18" i="1"/>
  <c r="A17" i="1"/>
  <c r="G17" i="1" s="1"/>
  <c r="G16" i="1"/>
  <c r="A16" i="1"/>
  <c r="A15" i="1"/>
  <c r="G15" i="1" s="1"/>
  <c r="F14" i="1"/>
  <c r="H56" i="1" l="1"/>
  <c r="E20" i="1"/>
  <c r="I23" i="1"/>
  <c r="I27" i="1"/>
  <c r="I49" i="1"/>
  <c r="J66" i="1"/>
  <c r="D21" i="1"/>
  <c r="J21" i="1"/>
  <c r="H22" i="1"/>
  <c r="H20" i="1" s="1"/>
  <c r="D23" i="1"/>
  <c r="J23" i="1"/>
  <c r="H24" i="1"/>
  <c r="D25" i="1"/>
  <c r="J25" i="1"/>
  <c r="H26" i="1"/>
  <c r="D27" i="1"/>
  <c r="J27" i="1"/>
  <c r="H28" i="1"/>
  <c r="D29" i="1"/>
  <c r="J29" i="1"/>
  <c r="D31" i="1"/>
  <c r="D32" i="1"/>
  <c r="D33" i="1"/>
  <c r="E35" i="1"/>
  <c r="E37" i="1"/>
  <c r="J44" i="1"/>
  <c r="E46" i="1"/>
  <c r="D49" i="1"/>
  <c r="J49" i="1"/>
  <c r="G60" i="1"/>
  <c r="G64" i="1"/>
  <c r="E67" i="1"/>
  <c r="I21" i="1"/>
  <c r="I20" i="1" s="1"/>
  <c r="I25" i="1"/>
  <c r="I29" i="1"/>
  <c r="C34" i="1"/>
  <c r="D35" i="1"/>
  <c r="J35" i="1"/>
  <c r="D37" i="1"/>
  <c r="J37" i="1"/>
  <c r="H35" i="1"/>
  <c r="H30" i="1" s="1"/>
  <c r="H37" i="1"/>
  <c r="E49" i="1"/>
  <c r="F71" i="1"/>
  <c r="G14" i="1"/>
  <c r="J41" i="1"/>
  <c r="E41" i="1"/>
  <c r="I41" i="1"/>
  <c r="D41" i="1"/>
  <c r="K41" i="1"/>
  <c r="J42" i="1"/>
  <c r="E42" i="1"/>
  <c r="I42" i="1"/>
  <c r="D42" i="1"/>
  <c r="K42" i="1"/>
  <c r="E43" i="1"/>
  <c r="K43" i="1"/>
  <c r="D43" i="1"/>
  <c r="J43" i="1"/>
  <c r="H15" i="1"/>
  <c r="I15" i="1"/>
  <c r="H16" i="1"/>
  <c r="I16" i="1"/>
  <c r="H17" i="1"/>
  <c r="I17" i="1"/>
  <c r="C17" i="1" s="1"/>
  <c r="H18" i="1"/>
  <c r="I18" i="1"/>
  <c r="H19" i="1"/>
  <c r="I19" i="1"/>
  <c r="I43" i="1"/>
  <c r="D15" i="1"/>
  <c r="J15" i="1"/>
  <c r="D16" i="1"/>
  <c r="J16" i="1"/>
  <c r="D17" i="1"/>
  <c r="J17" i="1"/>
  <c r="D18" i="1"/>
  <c r="J18" i="1"/>
  <c r="D19" i="1"/>
  <c r="J19" i="1"/>
  <c r="G41" i="1"/>
  <c r="G42" i="1"/>
  <c r="E51" i="1"/>
  <c r="I51" i="1"/>
  <c r="D51" i="1"/>
  <c r="K51" i="1"/>
  <c r="G56" i="1"/>
  <c r="E15" i="1"/>
  <c r="K15" i="1"/>
  <c r="E16" i="1"/>
  <c r="K16" i="1"/>
  <c r="E17" i="1"/>
  <c r="K17" i="1"/>
  <c r="E18" i="1"/>
  <c r="K18" i="1"/>
  <c r="E19" i="1"/>
  <c r="K19" i="1"/>
  <c r="L34" i="1"/>
  <c r="H41" i="1"/>
  <c r="H42" i="1"/>
  <c r="J50" i="1"/>
  <c r="E50" i="1"/>
  <c r="G50" i="1"/>
  <c r="K50" i="1"/>
  <c r="D50" i="1"/>
  <c r="I50" i="1"/>
  <c r="J51" i="1"/>
  <c r="G46" i="1"/>
  <c r="E66" i="1"/>
  <c r="G44" i="1"/>
  <c r="K44" i="1"/>
  <c r="J45" i="1"/>
  <c r="K46" i="1"/>
  <c r="G47" i="1"/>
  <c r="K47" i="1"/>
  <c r="G21" i="1"/>
  <c r="K21" i="1"/>
  <c r="G22" i="1"/>
  <c r="K22" i="1"/>
  <c r="G23" i="1"/>
  <c r="K23" i="1"/>
  <c r="G24" i="1"/>
  <c r="K24" i="1"/>
  <c r="G25" i="1"/>
  <c r="K25" i="1"/>
  <c r="G26" i="1"/>
  <c r="K26" i="1"/>
  <c r="G27" i="1"/>
  <c r="K27" i="1"/>
  <c r="G28" i="1"/>
  <c r="K28" i="1"/>
  <c r="G29" i="1"/>
  <c r="K29" i="1"/>
  <c r="E31" i="1"/>
  <c r="J31" i="1"/>
  <c r="E32" i="1"/>
  <c r="J32" i="1"/>
  <c r="E33" i="1"/>
  <c r="J33" i="1"/>
  <c r="G35" i="1"/>
  <c r="K35" i="1"/>
  <c r="G36" i="1"/>
  <c r="K36" i="1"/>
  <c r="G37" i="1"/>
  <c r="K37" i="1"/>
  <c r="I38" i="1"/>
  <c r="E39" i="1"/>
  <c r="J39" i="1"/>
  <c r="H44" i="1"/>
  <c r="D45" i="1"/>
  <c r="K45" i="1"/>
  <c r="H46" i="1"/>
  <c r="H47" i="1"/>
  <c r="G49" i="1"/>
  <c r="K49" i="1"/>
  <c r="I52" i="1"/>
  <c r="D52" i="1"/>
  <c r="H52" i="1"/>
  <c r="K53" i="1"/>
  <c r="D53" i="1"/>
  <c r="J53" i="1"/>
  <c r="J57" i="1"/>
  <c r="E57" i="1"/>
  <c r="I57" i="1"/>
  <c r="D57" i="1"/>
  <c r="K57" i="1"/>
  <c r="J58" i="1"/>
  <c r="E58" i="1"/>
  <c r="I58" i="1"/>
  <c r="D58" i="1"/>
  <c r="K58" i="1"/>
  <c r="J59" i="1"/>
  <c r="E59" i="1"/>
  <c r="I59" i="1"/>
  <c r="D59" i="1"/>
  <c r="K59" i="1"/>
  <c r="J60" i="1"/>
  <c r="E60" i="1"/>
  <c r="I60" i="1"/>
  <c r="L60" i="1" s="1"/>
  <c r="D60" i="1"/>
  <c r="K60" i="1"/>
  <c r="J61" i="1"/>
  <c r="E61" i="1"/>
  <c r="I61" i="1"/>
  <c r="C61" i="1" s="1"/>
  <c r="D61" i="1"/>
  <c r="K61" i="1"/>
  <c r="J62" i="1"/>
  <c r="E62" i="1"/>
  <c r="I62" i="1"/>
  <c r="D62" i="1"/>
  <c r="K62" i="1"/>
  <c r="J63" i="1"/>
  <c r="E63" i="1"/>
  <c r="I63" i="1"/>
  <c r="D63" i="1"/>
  <c r="K63" i="1"/>
  <c r="J64" i="1"/>
  <c r="E64" i="1"/>
  <c r="I64" i="1"/>
  <c r="L64" i="1" s="1"/>
  <c r="D64" i="1"/>
  <c r="K64" i="1"/>
  <c r="J65" i="1"/>
  <c r="E65" i="1"/>
  <c r="I65" i="1"/>
  <c r="C65" i="1" s="1"/>
  <c r="D65" i="1"/>
  <c r="K65" i="1"/>
  <c r="G31" i="1"/>
  <c r="K31" i="1"/>
  <c r="G32" i="1"/>
  <c r="K32" i="1"/>
  <c r="G33" i="1"/>
  <c r="K33" i="1"/>
  <c r="G39" i="1"/>
  <c r="K39" i="1"/>
  <c r="D44" i="1"/>
  <c r="I44" i="1"/>
  <c r="E45" i="1"/>
  <c r="D46" i="1"/>
  <c r="I46" i="1"/>
  <c r="D47" i="1"/>
  <c r="I47" i="1"/>
  <c r="G67" i="1"/>
  <c r="K67" i="1"/>
  <c r="G68" i="1"/>
  <c r="K68" i="1"/>
  <c r="G69" i="1"/>
  <c r="K69" i="1"/>
  <c r="G70" i="1"/>
  <c r="K70" i="1"/>
  <c r="I54" i="1"/>
  <c r="E55" i="1"/>
  <c r="J55" i="1"/>
  <c r="H67" i="1"/>
  <c r="H68" i="1"/>
  <c r="H69" i="1"/>
  <c r="H70" i="1"/>
  <c r="J54" i="1"/>
  <c r="G55" i="1"/>
  <c r="K55" i="1"/>
  <c r="D67" i="1"/>
  <c r="I67" i="1"/>
  <c r="D68" i="1"/>
  <c r="I68" i="1"/>
  <c r="D69" i="1"/>
  <c r="I69" i="1"/>
  <c r="D70" i="1"/>
  <c r="I70" i="1"/>
  <c r="D30" i="1" l="1"/>
  <c r="L19" i="1"/>
  <c r="L17" i="1"/>
  <c r="J20" i="1"/>
  <c r="L63" i="1"/>
  <c r="L59" i="1"/>
  <c r="C52" i="1"/>
  <c r="E30" i="1"/>
  <c r="I48" i="1"/>
  <c r="D20" i="1"/>
  <c r="L62" i="1"/>
  <c r="L58" i="1"/>
  <c r="C53" i="1"/>
  <c r="D48" i="1"/>
  <c r="C19" i="1"/>
  <c r="C18" i="1"/>
  <c r="L16" i="1"/>
  <c r="H66" i="1"/>
  <c r="C69" i="1"/>
  <c r="L69" i="1"/>
  <c r="K30" i="1"/>
  <c r="I56" i="1"/>
  <c r="J56" i="1"/>
  <c r="C38" i="1"/>
  <c r="C36" i="1"/>
  <c r="L36" i="1"/>
  <c r="K20" i="1"/>
  <c r="L65" i="1"/>
  <c r="L61" i="1"/>
  <c r="L57" i="1"/>
  <c r="E48" i="1"/>
  <c r="E14" i="1"/>
  <c r="L41" i="1"/>
  <c r="G40" i="1"/>
  <c r="C41" i="1"/>
  <c r="C62" i="1"/>
  <c r="C58" i="1"/>
  <c r="H14" i="1"/>
  <c r="D40" i="1"/>
  <c r="E40" i="1"/>
  <c r="C16" i="1"/>
  <c r="I66" i="1"/>
  <c r="D66" i="1"/>
  <c r="C70" i="1"/>
  <c r="L70" i="1"/>
  <c r="K66" i="1"/>
  <c r="L33" i="1"/>
  <c r="C33" i="1"/>
  <c r="G30" i="1"/>
  <c r="L31" i="1"/>
  <c r="C31" i="1"/>
  <c r="C29" i="1"/>
  <c r="L29" i="1"/>
  <c r="C27" i="1"/>
  <c r="L27" i="1"/>
  <c r="C25" i="1"/>
  <c r="L25" i="1"/>
  <c r="C23" i="1"/>
  <c r="L23" i="1"/>
  <c r="G20" i="1"/>
  <c r="C21" i="1"/>
  <c r="L21" i="1"/>
  <c r="C47" i="1"/>
  <c r="L47" i="1"/>
  <c r="C63" i="1"/>
  <c r="C59" i="1"/>
  <c r="L50" i="1"/>
  <c r="C50" i="1"/>
  <c r="J48" i="1"/>
  <c r="I40" i="1"/>
  <c r="J40" i="1"/>
  <c r="H48" i="1"/>
  <c r="L18" i="1"/>
  <c r="C54" i="1"/>
  <c r="C67" i="1"/>
  <c r="G66" i="1"/>
  <c r="L67" i="1"/>
  <c r="K56" i="1"/>
  <c r="K48" i="1"/>
  <c r="C37" i="1"/>
  <c r="L37" i="1"/>
  <c r="C35" i="1"/>
  <c r="L35" i="1"/>
  <c r="J30" i="1"/>
  <c r="L52" i="1"/>
  <c r="C46" i="1"/>
  <c r="L46" i="1"/>
  <c r="C51" i="1"/>
  <c r="L42" i="1"/>
  <c r="C42" i="1"/>
  <c r="J14" i="1"/>
  <c r="C64" i="1"/>
  <c r="C60" i="1"/>
  <c r="L15" i="1"/>
  <c r="L14" i="1" s="1"/>
  <c r="L55" i="1"/>
  <c r="C55" i="1"/>
  <c r="C68" i="1"/>
  <c r="L68" i="1"/>
  <c r="L39" i="1"/>
  <c r="C39" i="1"/>
  <c r="L32" i="1"/>
  <c r="C32" i="1"/>
  <c r="D56" i="1"/>
  <c r="E56" i="1"/>
  <c r="E71" i="1" s="1"/>
  <c r="L49" i="1"/>
  <c r="L48" i="1" s="1"/>
  <c r="C49" i="1"/>
  <c r="G48" i="1"/>
  <c r="C28" i="1"/>
  <c r="L28" i="1"/>
  <c r="L26" i="1"/>
  <c r="C26" i="1"/>
  <c r="C24" i="1"/>
  <c r="L24" i="1"/>
  <c r="L22" i="1"/>
  <c r="C22" i="1"/>
  <c r="C44" i="1"/>
  <c r="L44" i="1"/>
  <c r="C57" i="1"/>
  <c r="H40" i="1"/>
  <c r="K14" i="1"/>
  <c r="D14" i="1"/>
  <c r="C43" i="1"/>
  <c r="I14" i="1"/>
  <c r="K40" i="1"/>
  <c r="C15" i="1"/>
  <c r="I30" i="1"/>
  <c r="C48" i="1" l="1"/>
  <c r="L56" i="1"/>
  <c r="C56" i="1"/>
  <c r="C14" i="1"/>
  <c r="L20" i="1"/>
  <c r="L30" i="1"/>
  <c r="K71" i="1"/>
  <c r="I71" i="1"/>
  <c r="C40" i="1"/>
  <c r="L66" i="1"/>
  <c r="C20" i="1"/>
  <c r="J71" i="1"/>
  <c r="G71" i="1"/>
  <c r="L40" i="1"/>
  <c r="C66" i="1"/>
  <c r="C30" i="1"/>
  <c r="D71" i="1"/>
  <c r="H71" i="1"/>
  <c r="C71" i="1" l="1"/>
  <c r="L71" i="1"/>
</calcChain>
</file>

<file path=xl/sharedStrings.xml><?xml version="1.0" encoding="utf-8"?>
<sst xmlns="http://schemas.openxmlformats.org/spreadsheetml/2006/main" count="87" uniqueCount="86">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</sst>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68616" y="1243853"/>
          <a:ext cx="2095501" cy="7539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Modificación presupuestaria</v>
          </cell>
          <cell r="G10" t="str">
            <v>Modificación presupuestaria 22/marzo/2022</v>
          </cell>
          <cell r="H10" t="str">
            <v>Modificación presupuestaria 22/abril/2022</v>
          </cell>
          <cell r="I10" t="str">
            <v>Presupuesto Inicial + Modificación</v>
          </cell>
          <cell r="J10" t="str">
            <v>Modificación Presupuesto  001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-5.8207660913467407E-10</v>
          </cell>
          <cell r="G11">
            <v>0</v>
          </cell>
          <cell r="H11">
            <v>0</v>
          </cell>
          <cell r="I11">
            <v>318190991</v>
          </cell>
          <cell r="J11">
            <v>318190991</v>
          </cell>
        </row>
        <row r="12">
          <cell r="C12" t="str">
            <v>2.1.1</v>
          </cell>
          <cell r="D12" t="str">
            <v>REMUNERACIONES</v>
          </cell>
          <cell r="E12">
            <v>280012878</v>
          </cell>
          <cell r="F12">
            <v>-32839097.880556002</v>
          </cell>
          <cell r="G12">
            <v>0</v>
          </cell>
          <cell r="H12">
            <v>0</v>
          </cell>
          <cell r="I12">
            <v>247173780.11944398</v>
          </cell>
          <cell r="J12">
            <v>247173780.11944398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0</v>
          </cell>
          <cell r="H13">
            <v>0</v>
          </cell>
          <cell r="I13">
            <v>191089179</v>
          </cell>
          <cell r="J13">
            <v>191089179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>
            <v>0</v>
          </cell>
          <cell r="G14">
            <v>0</v>
          </cell>
          <cell r="I14">
            <v>191089179</v>
          </cell>
          <cell r="J14">
            <v>191089179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0</v>
          </cell>
          <cell r="F15">
            <v>5000696.04</v>
          </cell>
          <cell r="G15">
            <v>0</v>
          </cell>
          <cell r="H15">
            <v>0</v>
          </cell>
          <cell r="I15">
            <v>5000696.04</v>
          </cell>
          <cell r="J15">
            <v>5000696.04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0</v>
          </cell>
          <cell r="F20">
            <v>5000696.04</v>
          </cell>
          <cell r="G20">
            <v>0</v>
          </cell>
          <cell r="I20">
            <v>5000696.04</v>
          </cell>
          <cell r="J20">
            <v>5000696.04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88923699</v>
          </cell>
          <cell r="F25">
            <v>-37839793.920556001</v>
          </cell>
          <cell r="G25">
            <v>0</v>
          </cell>
          <cell r="H25">
            <v>0</v>
          </cell>
          <cell r="I25">
            <v>51083905.079443999</v>
          </cell>
          <cell r="J25">
            <v>51083905.079443999</v>
          </cell>
        </row>
        <row r="26">
          <cell r="C26" t="str">
            <v>2.1.1.4.01</v>
          </cell>
          <cell r="D26" t="str">
            <v>Salario No. 13</v>
          </cell>
          <cell r="E26">
            <v>88923699</v>
          </cell>
          <cell r="F26">
            <v>-37839793.920556001</v>
          </cell>
          <cell r="G26">
            <v>0</v>
          </cell>
          <cell r="I26">
            <v>51083905.079443999</v>
          </cell>
          <cell r="J26">
            <v>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C30" t="str">
            <v>2.1.2</v>
          </cell>
          <cell r="D30" t="str">
            <v>SOBRESUELDOS</v>
          </cell>
          <cell r="E30">
            <v>7686000</v>
          </cell>
          <cell r="F30">
            <v>32069490.760000002</v>
          </cell>
          <cell r="G30">
            <v>0</v>
          </cell>
          <cell r="H30">
            <v>0</v>
          </cell>
          <cell r="I30">
            <v>39755490.760000005</v>
          </cell>
          <cell r="J30">
            <v>39755490.760000005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7686000</v>
          </cell>
          <cell r="F31">
            <v>32069490.760000002</v>
          </cell>
          <cell r="G31">
            <v>0</v>
          </cell>
          <cell r="H31">
            <v>0</v>
          </cell>
          <cell r="I31">
            <v>39755490.760000005</v>
          </cell>
          <cell r="J31">
            <v>39755490.760000005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>
            <v>0</v>
          </cell>
          <cell r="G34">
            <v>0</v>
          </cell>
          <cell r="I34">
            <v>7686000</v>
          </cell>
          <cell r="J34">
            <v>7686000</v>
          </cell>
        </row>
        <row r="35">
          <cell r="C35" t="str">
            <v>2.1.2.2.06</v>
          </cell>
          <cell r="D35" t="str">
            <v>Incentivo por Rendimiento Individual</v>
          </cell>
          <cell r="F35">
            <v>16034745.380000001</v>
          </cell>
          <cell r="G35">
            <v>0</v>
          </cell>
          <cell r="I35">
            <v>16034745.380000001</v>
          </cell>
          <cell r="J35">
            <v>16034745.380000001</v>
          </cell>
        </row>
        <row r="36">
          <cell r="C36" t="str">
            <v>2.1.2.2.09</v>
          </cell>
          <cell r="D36" t="str">
            <v>Bono por Desempeño a servidores de carrera</v>
          </cell>
          <cell r="I36">
            <v>0</v>
          </cell>
          <cell r="J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F37">
            <v>16034745.380000001</v>
          </cell>
          <cell r="G37">
            <v>0</v>
          </cell>
          <cell r="I37">
            <v>16034745.380000001</v>
          </cell>
          <cell r="J37">
            <v>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30492113</v>
          </cell>
          <cell r="F43">
            <v>769607.12055600004</v>
          </cell>
          <cell r="G43">
            <v>0</v>
          </cell>
          <cell r="H43">
            <v>0</v>
          </cell>
          <cell r="I43">
            <v>31261720.120556004</v>
          </cell>
          <cell r="J43">
            <v>31261720.120556004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14093160</v>
          </cell>
          <cell r="F44">
            <v>354549.34923600004</v>
          </cell>
          <cell r="G44">
            <v>0</v>
          </cell>
          <cell r="H44">
            <v>0</v>
          </cell>
          <cell r="I44">
            <v>14447709.349236</v>
          </cell>
          <cell r="J44">
            <v>14447709.349236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14093160</v>
          </cell>
          <cell r="F45">
            <v>354549.34923600004</v>
          </cell>
          <cell r="G45">
            <v>0</v>
          </cell>
          <cell r="I45">
            <v>14447709.349236</v>
          </cell>
          <cell r="J45">
            <v>14447709.349236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14113037</v>
          </cell>
          <cell r="F46">
            <v>355049.41884</v>
          </cell>
          <cell r="G46">
            <v>0</v>
          </cell>
          <cell r="H46">
            <v>0</v>
          </cell>
          <cell r="I46">
            <v>14468086.41884</v>
          </cell>
          <cell r="J46">
            <v>14468086.41884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14113037</v>
          </cell>
          <cell r="F47">
            <v>355049.41884</v>
          </cell>
          <cell r="G47">
            <v>0</v>
          </cell>
          <cell r="I47">
            <v>14468086.41884</v>
          </cell>
          <cell r="J47">
            <v>14468086.41884</v>
          </cell>
        </row>
        <row r="48">
          <cell r="C48" t="str">
            <v>2.1.5.3</v>
          </cell>
          <cell r="D48" t="str">
            <v>Contribuciones al Seguro de Riesgo Laboral</v>
          </cell>
          <cell r="E48">
            <v>2285916</v>
          </cell>
          <cell r="F48">
            <v>60008.352480000001</v>
          </cell>
          <cell r="G48">
            <v>0</v>
          </cell>
          <cell r="H48">
            <v>0</v>
          </cell>
          <cell r="I48">
            <v>2345924.3524799999</v>
          </cell>
          <cell r="J48">
            <v>2345924.3524799999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2285916</v>
          </cell>
          <cell r="F49">
            <v>60008.352480000001</v>
          </cell>
          <cell r="G49">
            <v>0</v>
          </cell>
          <cell r="I49">
            <v>2345924.3524799999</v>
          </cell>
          <cell r="J49">
            <v>2345924.3524799999</v>
          </cell>
        </row>
        <row r="50">
          <cell r="C50">
            <v>2.2000000000000002</v>
          </cell>
          <cell r="D50" t="str">
            <v>CONTRATACION DE SERVICIOS</v>
          </cell>
          <cell r="E50">
            <v>36244758</v>
          </cell>
          <cell r="F50">
            <v>-319081</v>
          </cell>
          <cell r="G50">
            <v>1302048.93</v>
          </cell>
          <cell r="H50">
            <v>-1216500</v>
          </cell>
          <cell r="I50">
            <v>36011225.93</v>
          </cell>
          <cell r="J50">
            <v>35925677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0</v>
          </cell>
          <cell r="H51">
            <v>0</v>
          </cell>
          <cell r="I51">
            <v>18575820</v>
          </cell>
          <cell r="J51">
            <v>18575820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78750</v>
          </cell>
          <cell r="J52">
            <v>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>
            <v>0</v>
          </cell>
          <cell r="G53">
            <v>0</v>
          </cell>
          <cell r="I53">
            <v>78750</v>
          </cell>
          <cell r="J53">
            <v>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0</v>
          </cell>
          <cell r="I54">
            <v>175000</v>
          </cell>
          <cell r="J54">
            <v>175000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>
            <v>0</v>
          </cell>
          <cell r="G55">
            <v>0</v>
          </cell>
          <cell r="I55">
            <v>175000</v>
          </cell>
          <cell r="J55">
            <v>175000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0</v>
          </cell>
          <cell r="H56">
            <v>0</v>
          </cell>
          <cell r="I56">
            <v>3850606</v>
          </cell>
          <cell r="J56">
            <v>3850606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>
            <v>0</v>
          </cell>
          <cell r="G57">
            <v>0</v>
          </cell>
          <cell r="I57">
            <v>3850606</v>
          </cell>
          <cell r="J57">
            <v>3850606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0</v>
          </cell>
          <cell r="H58">
            <v>0</v>
          </cell>
          <cell r="I58">
            <v>5533555</v>
          </cell>
          <cell r="J58">
            <v>5533555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I59">
            <v>5533555</v>
          </cell>
          <cell r="J59">
            <v>5533555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0</v>
          </cell>
          <cell r="I60">
            <v>8687909</v>
          </cell>
          <cell r="J60">
            <v>8687909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>
            <v>0</v>
          </cell>
          <cell r="G61">
            <v>0</v>
          </cell>
          <cell r="I61">
            <v>8687909</v>
          </cell>
          <cell r="J61">
            <v>8687909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0</v>
          </cell>
          <cell r="H62">
            <v>0</v>
          </cell>
          <cell r="I62">
            <v>200000</v>
          </cell>
          <cell r="J62">
            <v>200000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I63">
            <v>200000</v>
          </cell>
          <cell r="J63">
            <v>200000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50000</v>
          </cell>
          <cell r="J64">
            <v>50000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50000</v>
          </cell>
          <cell r="J65">
            <v>50000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1261000</v>
          </cell>
          <cell r="F66">
            <v>1000000</v>
          </cell>
          <cell r="G66">
            <v>0</v>
          </cell>
          <cell r="H66">
            <v>0</v>
          </cell>
          <cell r="I66">
            <v>2261000</v>
          </cell>
          <cell r="J66">
            <v>2261000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1261000</v>
          </cell>
          <cell r="J67">
            <v>1261000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>
            <v>0</v>
          </cell>
          <cell r="G68">
            <v>0</v>
          </cell>
          <cell r="I68">
            <v>1261000</v>
          </cell>
          <cell r="J68">
            <v>1261000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0</v>
          </cell>
          <cell r="F69">
            <v>1000000</v>
          </cell>
          <cell r="G69">
            <v>0</v>
          </cell>
          <cell r="H69">
            <v>0</v>
          </cell>
          <cell r="I69">
            <v>1000000</v>
          </cell>
          <cell r="J69">
            <v>1000000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0</v>
          </cell>
          <cell r="F70">
            <v>1000000</v>
          </cell>
          <cell r="G70">
            <v>0</v>
          </cell>
          <cell r="I70">
            <v>1000000</v>
          </cell>
          <cell r="J70">
            <v>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1564810</v>
          </cell>
          <cell r="J71">
            <v>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1564810</v>
          </cell>
          <cell r="J72">
            <v>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>
            <v>0</v>
          </cell>
          <cell r="G73">
            <v>0</v>
          </cell>
          <cell r="I73">
            <v>1564810</v>
          </cell>
          <cell r="J73">
            <v>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1460309</v>
          </cell>
          <cell r="J76">
            <v>1460309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1460309</v>
          </cell>
          <cell r="J77">
            <v>1460309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>
            <v>0</v>
          </cell>
          <cell r="G78">
            <v>0</v>
          </cell>
          <cell r="I78">
            <v>1460309</v>
          </cell>
          <cell r="J78">
            <v>1460309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I80">
            <v>0</v>
          </cell>
          <cell r="J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300000</v>
          </cell>
          <cell r="F81">
            <v>600000</v>
          </cell>
          <cell r="G81">
            <v>0</v>
          </cell>
          <cell r="H81">
            <v>0</v>
          </cell>
          <cell r="I81">
            <v>900000</v>
          </cell>
          <cell r="J81">
            <v>900000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I83">
            <v>0</v>
          </cell>
          <cell r="J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I85">
            <v>0</v>
          </cell>
          <cell r="J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I87">
            <v>0</v>
          </cell>
          <cell r="J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300000</v>
          </cell>
          <cell r="F88">
            <v>600000</v>
          </cell>
          <cell r="G88">
            <v>0</v>
          </cell>
          <cell r="H88">
            <v>0</v>
          </cell>
          <cell r="I88">
            <v>900000</v>
          </cell>
          <cell r="J88">
            <v>900000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300000</v>
          </cell>
          <cell r="F89">
            <v>600000</v>
          </cell>
          <cell r="G89">
            <v>0</v>
          </cell>
          <cell r="I89">
            <v>900000</v>
          </cell>
          <cell r="J89">
            <v>900000</v>
          </cell>
        </row>
        <row r="90">
          <cell r="C90" t="str">
            <v>2.2.6</v>
          </cell>
          <cell r="D90" t="str">
            <v xml:space="preserve">SEGUROS </v>
          </cell>
          <cell r="E90">
            <v>1100000</v>
          </cell>
          <cell r="F90">
            <v>1055294.1200000001</v>
          </cell>
          <cell r="G90">
            <v>0</v>
          </cell>
          <cell r="H90">
            <v>0</v>
          </cell>
          <cell r="I90">
            <v>2155294.12</v>
          </cell>
          <cell r="J90">
            <v>2155294.12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1100000</v>
          </cell>
          <cell r="F91">
            <v>-100000</v>
          </cell>
          <cell r="G91">
            <v>0</v>
          </cell>
          <cell r="H91">
            <v>0</v>
          </cell>
          <cell r="I91">
            <v>1000000</v>
          </cell>
          <cell r="J91">
            <v>1000000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1100000</v>
          </cell>
          <cell r="F92">
            <v>-100000</v>
          </cell>
          <cell r="G92">
            <v>0</v>
          </cell>
          <cell r="I92">
            <v>1000000</v>
          </cell>
          <cell r="J92">
            <v>1000000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0</v>
          </cell>
          <cell r="F93">
            <v>120000</v>
          </cell>
          <cell r="G93">
            <v>0</v>
          </cell>
          <cell r="H93">
            <v>0</v>
          </cell>
          <cell r="I93">
            <v>120000</v>
          </cell>
          <cell r="J93">
            <v>120000</v>
          </cell>
        </row>
        <row r="94">
          <cell r="C94" t="str">
            <v>2.2.6.2.01</v>
          </cell>
          <cell r="D94" t="str">
            <v>Seguros de Bienes Muebles</v>
          </cell>
          <cell r="E94">
            <v>0</v>
          </cell>
          <cell r="F94">
            <v>120000</v>
          </cell>
          <cell r="G94">
            <v>0</v>
          </cell>
          <cell r="I94">
            <v>120000</v>
          </cell>
          <cell r="J94">
            <v>120000</v>
          </cell>
        </row>
        <row r="95">
          <cell r="C95" t="str">
            <v>2.2.6.3</v>
          </cell>
          <cell r="D95" t="str">
            <v>Seguros de Personas</v>
          </cell>
          <cell r="E95">
            <v>0</v>
          </cell>
          <cell r="F95">
            <v>1035294.12</v>
          </cell>
          <cell r="G95">
            <v>0</v>
          </cell>
          <cell r="H95">
            <v>0</v>
          </cell>
          <cell r="I95">
            <v>1035294.12</v>
          </cell>
          <cell r="J95">
            <v>1035294.12</v>
          </cell>
        </row>
        <row r="96">
          <cell r="C96" t="str">
            <v>2.2.6.3.01</v>
          </cell>
          <cell r="D96" t="str">
            <v>Seguros de Personas</v>
          </cell>
          <cell r="E96">
            <v>0</v>
          </cell>
          <cell r="F96">
            <v>1035294.12</v>
          </cell>
          <cell r="G96">
            <v>0</v>
          </cell>
          <cell r="I96">
            <v>1035294.12</v>
          </cell>
          <cell r="J96">
            <v>1035294.12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4838361</v>
          </cell>
          <cell r="F97">
            <v>-2621603</v>
          </cell>
          <cell r="G97">
            <v>2850000</v>
          </cell>
          <cell r="H97">
            <v>0</v>
          </cell>
          <cell r="I97">
            <v>5066758</v>
          </cell>
          <cell r="J97">
            <v>2216758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4838361</v>
          </cell>
          <cell r="F98">
            <v>-2621603</v>
          </cell>
          <cell r="G98">
            <v>950000</v>
          </cell>
          <cell r="H98">
            <v>0</v>
          </cell>
          <cell r="I98">
            <v>3166758</v>
          </cell>
          <cell r="J98">
            <v>2216758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4838361</v>
          </cell>
          <cell r="F99">
            <v>-2621603</v>
          </cell>
          <cell r="G99">
            <v>0</v>
          </cell>
          <cell r="I99">
            <v>2216758</v>
          </cell>
          <cell r="J99">
            <v>2216758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G100">
            <v>950000</v>
          </cell>
          <cell r="I100">
            <v>950000</v>
          </cell>
          <cell r="J100">
            <v>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0</v>
          </cell>
          <cell r="F102">
            <v>0</v>
          </cell>
          <cell r="G102">
            <v>1900000</v>
          </cell>
          <cell r="H102">
            <v>0</v>
          </cell>
          <cell r="I102">
            <v>1900000</v>
          </cell>
          <cell r="J102">
            <v>0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I103">
            <v>0</v>
          </cell>
          <cell r="J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0</v>
          </cell>
          <cell r="F104">
            <v>0</v>
          </cell>
          <cell r="G104">
            <v>500000</v>
          </cell>
          <cell r="I104">
            <v>500000</v>
          </cell>
          <cell r="J104">
            <v>0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0</v>
          </cell>
          <cell r="G105">
            <v>700000</v>
          </cell>
          <cell r="I105">
            <v>700000</v>
          </cell>
          <cell r="J105">
            <v>0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G106">
            <v>700000</v>
          </cell>
          <cell r="I106">
            <v>700000</v>
          </cell>
          <cell r="J106">
            <v>0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I107">
            <v>0</v>
          </cell>
          <cell r="J107">
            <v>0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7144458</v>
          </cell>
          <cell r="F108">
            <v>-1335294.1200000001</v>
          </cell>
          <cell r="G108">
            <v>-947951.07000000007</v>
          </cell>
          <cell r="H108">
            <v>-1216500</v>
          </cell>
          <cell r="I108">
            <v>3644712.81</v>
          </cell>
          <cell r="J108">
            <v>5809163.8799999999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0</v>
          </cell>
          <cell r="F111">
            <v>1000000</v>
          </cell>
          <cell r="G111">
            <v>300000</v>
          </cell>
          <cell r="H111">
            <v>0</v>
          </cell>
          <cell r="I111">
            <v>1300000</v>
          </cell>
          <cell r="J111">
            <v>1000000</v>
          </cell>
        </row>
        <row r="112">
          <cell r="C112" t="str">
            <v>2.2.8.5.01</v>
          </cell>
          <cell r="D112" t="str">
            <v>Fumigación</v>
          </cell>
          <cell r="G112">
            <v>300000</v>
          </cell>
          <cell r="I112">
            <v>300000</v>
          </cell>
          <cell r="J112">
            <v>0</v>
          </cell>
        </row>
        <row r="113">
          <cell r="C113" t="str">
            <v>2.2.8.5.03</v>
          </cell>
          <cell r="D113" t="str">
            <v>Limpieza e Higiene</v>
          </cell>
          <cell r="E113">
            <v>0</v>
          </cell>
          <cell r="F113">
            <v>1000000</v>
          </cell>
          <cell r="G113">
            <v>0</v>
          </cell>
          <cell r="I113">
            <v>1000000</v>
          </cell>
          <cell r="J113">
            <v>1000000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7144458</v>
          </cell>
          <cell r="F116">
            <v>-2335294.12</v>
          </cell>
          <cell r="G116">
            <v>-1247951.07</v>
          </cell>
          <cell r="H116">
            <v>-1216500</v>
          </cell>
          <cell r="I116">
            <v>2344712.81</v>
          </cell>
          <cell r="J116">
            <v>4809163.88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I117">
            <v>0</v>
          </cell>
          <cell r="J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0</v>
          </cell>
          <cell r="F118">
            <v>2000000</v>
          </cell>
          <cell r="G118">
            <v>-500000</v>
          </cell>
          <cell r="H118">
            <v>-700000</v>
          </cell>
          <cell r="I118">
            <v>800000</v>
          </cell>
          <cell r="J118">
            <v>2000000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0</v>
          </cell>
          <cell r="F119">
            <v>2220000</v>
          </cell>
          <cell r="G119">
            <v>-500000</v>
          </cell>
          <cell r="H119">
            <v>-516500</v>
          </cell>
          <cell r="I119">
            <v>1203500</v>
          </cell>
          <cell r="J119">
            <v>2220000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7144458</v>
          </cell>
          <cell r="F120">
            <v>-6555294.1200000001</v>
          </cell>
          <cell r="G120">
            <v>-247951.07</v>
          </cell>
          <cell r="I120">
            <v>341212.80999999988</v>
          </cell>
          <cell r="J120">
            <v>589163.87999999989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I122">
            <v>0</v>
          </cell>
          <cell r="J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0</v>
          </cell>
          <cell r="F123">
            <v>982522</v>
          </cell>
          <cell r="G123">
            <v>-600000</v>
          </cell>
          <cell r="H123">
            <v>0</v>
          </cell>
          <cell r="I123">
            <v>382522</v>
          </cell>
          <cell r="J123">
            <v>982522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I125">
            <v>0</v>
          </cell>
          <cell r="J125">
            <v>0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0</v>
          </cell>
          <cell r="F126">
            <v>982522</v>
          </cell>
          <cell r="G126">
            <v>-600000</v>
          </cell>
          <cell r="H126">
            <v>0</v>
          </cell>
          <cell r="I126">
            <v>382522</v>
          </cell>
          <cell r="J126">
            <v>982522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0</v>
          </cell>
          <cell r="F127">
            <v>982522</v>
          </cell>
          <cell r="G127">
            <v>-600000</v>
          </cell>
          <cell r="I127">
            <v>382522</v>
          </cell>
          <cell r="J127">
            <v>982522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18579919</v>
          </cell>
          <cell r="F128">
            <v>319081</v>
          </cell>
          <cell r="G128">
            <v>2047951.07</v>
          </cell>
          <cell r="H128">
            <v>-1783500</v>
          </cell>
          <cell r="I128">
            <v>19163451.07</v>
          </cell>
          <cell r="J128">
            <v>18899000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1480919</v>
          </cell>
          <cell r="F129">
            <v>-680919</v>
          </cell>
          <cell r="G129">
            <v>0</v>
          </cell>
          <cell r="H129">
            <v>0</v>
          </cell>
          <cell r="I129">
            <v>800000</v>
          </cell>
          <cell r="J129">
            <v>800000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1480919</v>
          </cell>
          <cell r="F130">
            <v>-680919</v>
          </cell>
          <cell r="G130">
            <v>0</v>
          </cell>
          <cell r="H130">
            <v>0</v>
          </cell>
          <cell r="I130">
            <v>800000</v>
          </cell>
          <cell r="J130">
            <v>800000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1480919</v>
          </cell>
          <cell r="F131">
            <v>-680919</v>
          </cell>
          <cell r="I131">
            <v>800000</v>
          </cell>
          <cell r="J131">
            <v>800000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I133">
            <v>0</v>
          </cell>
          <cell r="J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900000</v>
          </cell>
          <cell r="F134">
            <v>-900000</v>
          </cell>
          <cell r="G134">
            <v>100000</v>
          </cell>
          <cell r="H134">
            <v>40000</v>
          </cell>
          <cell r="I134">
            <v>140000</v>
          </cell>
          <cell r="J134">
            <v>0</v>
          </cell>
        </row>
        <row r="135">
          <cell r="C135" t="str">
            <v>2.3.2.1</v>
          </cell>
          <cell r="D135" t="str">
            <v>Hilados, fibras y telas</v>
          </cell>
          <cell r="E135">
            <v>900000</v>
          </cell>
          <cell r="F135">
            <v>-900000</v>
          </cell>
          <cell r="G135">
            <v>100000</v>
          </cell>
          <cell r="H135">
            <v>0</v>
          </cell>
          <cell r="I135">
            <v>100000</v>
          </cell>
          <cell r="J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900000</v>
          </cell>
          <cell r="F136">
            <v>-900000</v>
          </cell>
          <cell r="G136">
            <v>100000</v>
          </cell>
          <cell r="I136">
            <v>100000</v>
          </cell>
          <cell r="J136">
            <v>0</v>
          </cell>
        </row>
        <row r="137">
          <cell r="C137" t="str">
            <v>2.3.2.2</v>
          </cell>
          <cell r="D137" t="str">
            <v>Acabados textiles</v>
          </cell>
          <cell r="E137">
            <v>0</v>
          </cell>
          <cell r="F137">
            <v>0</v>
          </cell>
          <cell r="G137">
            <v>0</v>
          </cell>
          <cell r="H137">
            <v>30000</v>
          </cell>
          <cell r="I137">
            <v>30000</v>
          </cell>
          <cell r="J137">
            <v>0</v>
          </cell>
        </row>
        <row r="138">
          <cell r="C138" t="str">
            <v>2.3.2.2.01</v>
          </cell>
          <cell r="D138" t="str">
            <v>Acabados textiles</v>
          </cell>
          <cell r="E138">
            <v>0</v>
          </cell>
          <cell r="F138">
            <v>0</v>
          </cell>
          <cell r="G138">
            <v>0</v>
          </cell>
          <cell r="H138">
            <v>30000</v>
          </cell>
          <cell r="I138">
            <v>30000</v>
          </cell>
          <cell r="J138">
            <v>0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0</v>
          </cell>
          <cell r="F139">
            <v>0</v>
          </cell>
          <cell r="G139">
            <v>0</v>
          </cell>
          <cell r="H139">
            <v>10000</v>
          </cell>
          <cell r="I139">
            <v>10000</v>
          </cell>
          <cell r="J139">
            <v>0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0</v>
          </cell>
          <cell r="F140">
            <v>0</v>
          </cell>
          <cell r="G140">
            <v>0</v>
          </cell>
          <cell r="H140">
            <v>10000</v>
          </cell>
          <cell r="I140">
            <v>10000</v>
          </cell>
          <cell r="J140">
            <v>0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I142">
            <v>0</v>
          </cell>
          <cell r="J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1025000</v>
          </cell>
          <cell r="F143">
            <v>0</v>
          </cell>
          <cell r="G143">
            <v>70000</v>
          </cell>
          <cell r="H143">
            <v>-116500</v>
          </cell>
          <cell r="I143">
            <v>978500</v>
          </cell>
          <cell r="J143">
            <v>1025000</v>
          </cell>
        </row>
        <row r="144">
          <cell r="C144" t="str">
            <v>2.3.3.1</v>
          </cell>
          <cell r="D144" t="str">
            <v>Papel de escritorio</v>
          </cell>
          <cell r="E144">
            <v>1025000</v>
          </cell>
          <cell r="F144">
            <v>0</v>
          </cell>
          <cell r="G144">
            <v>0</v>
          </cell>
          <cell r="H144">
            <v>-516500</v>
          </cell>
          <cell r="I144">
            <v>508500</v>
          </cell>
          <cell r="J144">
            <v>1025000</v>
          </cell>
        </row>
        <row r="145">
          <cell r="C145" t="str">
            <v>2.3.3.1.01</v>
          </cell>
          <cell r="D145" t="str">
            <v>Papel de escritorio</v>
          </cell>
          <cell r="E145">
            <v>1025000</v>
          </cell>
          <cell r="F145">
            <v>0</v>
          </cell>
          <cell r="G145">
            <v>0</v>
          </cell>
          <cell r="H145">
            <v>-516500</v>
          </cell>
          <cell r="I145">
            <v>508500</v>
          </cell>
          <cell r="J145">
            <v>1025000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0</v>
          </cell>
          <cell r="F146">
            <v>0</v>
          </cell>
          <cell r="G146">
            <v>70000</v>
          </cell>
          <cell r="H146">
            <v>400000</v>
          </cell>
          <cell r="I146">
            <v>470000</v>
          </cell>
          <cell r="J146">
            <v>0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0</v>
          </cell>
          <cell r="F147">
            <v>0</v>
          </cell>
          <cell r="G147">
            <v>70000</v>
          </cell>
          <cell r="H147">
            <v>400000</v>
          </cell>
          <cell r="I147">
            <v>470000</v>
          </cell>
          <cell r="J147">
            <v>0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I151">
            <v>0</v>
          </cell>
          <cell r="J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3000000</v>
          </cell>
          <cell r="F152">
            <v>-2800000</v>
          </cell>
          <cell r="G152">
            <v>0</v>
          </cell>
          <cell r="H152">
            <v>0</v>
          </cell>
          <cell r="I152">
            <v>200000</v>
          </cell>
          <cell r="J152">
            <v>200000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3000000</v>
          </cell>
          <cell r="F153">
            <v>-2800000</v>
          </cell>
          <cell r="G153">
            <v>0</v>
          </cell>
          <cell r="H153">
            <v>0</v>
          </cell>
          <cell r="I153">
            <v>200000</v>
          </cell>
          <cell r="J153">
            <v>200000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3000000</v>
          </cell>
          <cell r="F154">
            <v>-2800000</v>
          </cell>
          <cell r="I154">
            <v>200000</v>
          </cell>
          <cell r="J154">
            <v>200000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400000</v>
          </cell>
          <cell r="F155">
            <v>-400000</v>
          </cell>
          <cell r="G155">
            <v>300000</v>
          </cell>
          <cell r="H155">
            <v>0</v>
          </cell>
          <cell r="I155">
            <v>300000</v>
          </cell>
          <cell r="J155">
            <v>0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400000</v>
          </cell>
          <cell r="F156">
            <v>-400000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400000</v>
          </cell>
          <cell r="F157">
            <v>-400000</v>
          </cell>
          <cell r="I157">
            <v>0</v>
          </cell>
          <cell r="J157">
            <v>0</v>
          </cell>
        </row>
        <row r="158">
          <cell r="C158" t="str">
            <v>2.3.5.3</v>
          </cell>
          <cell r="D158" t="str">
            <v>Llantas y neumaticos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I159">
            <v>0</v>
          </cell>
          <cell r="J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0</v>
          </cell>
          <cell r="F160">
            <v>0</v>
          </cell>
          <cell r="G160">
            <v>300000</v>
          </cell>
          <cell r="H160">
            <v>0</v>
          </cell>
          <cell r="I160">
            <v>300000</v>
          </cell>
          <cell r="J160">
            <v>0</v>
          </cell>
        </row>
        <row r="161">
          <cell r="C161" t="str">
            <v>2.3.5.5.01</v>
          </cell>
          <cell r="D161" t="str">
            <v>Articulos de plásticos</v>
          </cell>
          <cell r="E161">
            <v>0</v>
          </cell>
          <cell r="G161">
            <v>300000</v>
          </cell>
          <cell r="I161">
            <v>300000</v>
          </cell>
          <cell r="J161">
            <v>0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0</v>
          </cell>
          <cell r="F162">
            <v>100000</v>
          </cell>
          <cell r="G162">
            <v>0</v>
          </cell>
          <cell r="H162">
            <v>0</v>
          </cell>
          <cell r="I162">
            <v>100000</v>
          </cell>
          <cell r="J162">
            <v>100000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0</v>
          </cell>
          <cell r="F163">
            <v>100000</v>
          </cell>
          <cell r="G163">
            <v>0</v>
          </cell>
          <cell r="H163">
            <v>0</v>
          </cell>
          <cell r="I163">
            <v>100000</v>
          </cell>
          <cell r="J163">
            <v>100000</v>
          </cell>
        </row>
        <row r="164">
          <cell r="C164" t="str">
            <v>2.3.6.3.04</v>
          </cell>
          <cell r="D164" t="str">
            <v>Herramientas menores</v>
          </cell>
          <cell r="E164">
            <v>0</v>
          </cell>
          <cell r="F164">
            <v>100000</v>
          </cell>
          <cell r="I164">
            <v>100000</v>
          </cell>
          <cell r="J164">
            <v>100000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I165">
            <v>0</v>
          </cell>
          <cell r="J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9474000</v>
          </cell>
          <cell r="F166">
            <v>0</v>
          </cell>
          <cell r="G166">
            <v>1116886.07</v>
          </cell>
          <cell r="H166">
            <v>3000</v>
          </cell>
          <cell r="I166">
            <v>10593886.07</v>
          </cell>
          <cell r="J166">
            <v>9474000</v>
          </cell>
        </row>
        <row r="167">
          <cell r="C167" t="str">
            <v>2.3.7.1</v>
          </cell>
          <cell r="D167" t="str">
            <v>Combustibles y Lubricantes</v>
          </cell>
          <cell r="E167">
            <v>9474000</v>
          </cell>
          <cell r="F167">
            <v>0</v>
          </cell>
          <cell r="G167">
            <v>-280000</v>
          </cell>
          <cell r="H167">
            <v>0</v>
          </cell>
          <cell r="I167">
            <v>9194000</v>
          </cell>
          <cell r="J167">
            <v>9474000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>
            <v>0</v>
          </cell>
          <cell r="G168">
            <v>0</v>
          </cell>
          <cell r="I168">
            <v>4474000</v>
          </cell>
          <cell r="J168">
            <v>4474000</v>
          </cell>
        </row>
        <row r="169">
          <cell r="C169" t="str">
            <v>2.3.7.1.02</v>
          </cell>
          <cell r="D169" t="str">
            <v>Gasoil</v>
          </cell>
          <cell r="E169">
            <v>5000000</v>
          </cell>
          <cell r="F169">
            <v>0</v>
          </cell>
          <cell r="G169">
            <v>-1000000</v>
          </cell>
          <cell r="I169">
            <v>4000000</v>
          </cell>
          <cell r="J169">
            <v>5000000</v>
          </cell>
        </row>
        <row r="170">
          <cell r="C170" t="str">
            <v>2.3.7.1.04</v>
          </cell>
          <cell r="D170" t="str">
            <v>Gas GLP</v>
          </cell>
          <cell r="E170">
            <v>0</v>
          </cell>
          <cell r="F170">
            <v>0</v>
          </cell>
          <cell r="G170">
            <v>720000</v>
          </cell>
          <cell r="I170">
            <v>720000</v>
          </cell>
          <cell r="J170">
            <v>0</v>
          </cell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I171">
            <v>0</v>
          </cell>
          <cell r="J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0</v>
          </cell>
          <cell r="F172">
            <v>0</v>
          </cell>
          <cell r="G172">
            <v>1396886.07</v>
          </cell>
          <cell r="H172">
            <v>3000</v>
          </cell>
          <cell r="I172">
            <v>1399886.07</v>
          </cell>
          <cell r="J172">
            <v>0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0</v>
          </cell>
          <cell r="F173">
            <v>0</v>
          </cell>
          <cell r="G173">
            <v>4000</v>
          </cell>
          <cell r="I173">
            <v>4000</v>
          </cell>
          <cell r="J173">
            <v>0</v>
          </cell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0</v>
          </cell>
          <cell r="G174">
            <v>130000</v>
          </cell>
          <cell r="I174">
            <v>130000</v>
          </cell>
          <cell r="J174">
            <v>0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0</v>
          </cell>
          <cell r="G175">
            <v>12886.07</v>
          </cell>
          <cell r="H175">
            <v>3000</v>
          </cell>
          <cell r="I175">
            <v>15886.07</v>
          </cell>
          <cell r="J175">
            <v>0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G176">
            <v>300000</v>
          </cell>
          <cell r="I176">
            <v>300000</v>
          </cell>
          <cell r="J176">
            <v>0</v>
          </cell>
        </row>
        <row r="177">
          <cell r="C177" t="str">
            <v>2.3.7.2.99</v>
          </cell>
          <cell r="D177" t="str">
            <v>Otros productos quimicos y conexos</v>
          </cell>
          <cell r="E177">
            <v>0</v>
          </cell>
          <cell r="G177">
            <v>950000</v>
          </cell>
          <cell r="I177">
            <v>950000</v>
          </cell>
          <cell r="J177">
            <v>0</v>
          </cell>
        </row>
        <row r="178">
          <cell r="C178" t="str">
            <v>2.3.9</v>
          </cell>
          <cell r="D178" t="str">
            <v>PRODUCTOS Y UTILES VARIOS</v>
          </cell>
          <cell r="E178">
            <v>2300000</v>
          </cell>
          <cell r="F178">
            <v>5000000</v>
          </cell>
          <cell r="G178">
            <v>461065</v>
          </cell>
          <cell r="H178">
            <v>-1710000</v>
          </cell>
          <cell r="I178">
            <v>6051065</v>
          </cell>
          <cell r="J178">
            <v>7300000</v>
          </cell>
        </row>
        <row r="179">
          <cell r="C179" t="str">
            <v>2.3.9.1</v>
          </cell>
          <cell r="D179" t="str">
            <v>Material para limpieza</v>
          </cell>
          <cell r="E179">
            <v>0</v>
          </cell>
          <cell r="F179">
            <v>0</v>
          </cell>
          <cell r="G179">
            <v>300000</v>
          </cell>
          <cell r="H179">
            <v>1100000</v>
          </cell>
          <cell r="I179">
            <v>1400000</v>
          </cell>
          <cell r="J179">
            <v>0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0</v>
          </cell>
          <cell r="G180">
            <v>300000</v>
          </cell>
          <cell r="H180">
            <v>600000</v>
          </cell>
          <cell r="I180">
            <v>900000</v>
          </cell>
          <cell r="J180">
            <v>0</v>
          </cell>
        </row>
        <row r="181">
          <cell r="C181" t="str">
            <v>2.3.9.1.02</v>
          </cell>
          <cell r="D181" t="str">
            <v>Material para limpieza e higiene personal</v>
          </cell>
          <cell r="H181">
            <v>500000</v>
          </cell>
          <cell r="I181">
            <v>500000</v>
          </cell>
          <cell r="J181">
            <v>0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2300000</v>
          </cell>
          <cell r="F182">
            <v>0</v>
          </cell>
          <cell r="G182">
            <v>50000</v>
          </cell>
          <cell r="H182">
            <v>0</v>
          </cell>
          <cell r="I182">
            <v>2350000</v>
          </cell>
          <cell r="J182">
            <v>2300000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I183">
            <v>2300000</v>
          </cell>
          <cell r="J183">
            <v>2300000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0</v>
          </cell>
          <cell r="F184">
            <v>0</v>
          </cell>
          <cell r="G184">
            <v>50000</v>
          </cell>
          <cell r="I184">
            <v>50000</v>
          </cell>
          <cell r="J184">
            <v>0</v>
          </cell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0</v>
          </cell>
          <cell r="F185">
            <v>5000000</v>
          </cell>
          <cell r="G185">
            <v>0</v>
          </cell>
          <cell r="H185">
            <v>-3000000</v>
          </cell>
          <cell r="I185">
            <v>2000000</v>
          </cell>
          <cell r="J185">
            <v>5000000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0</v>
          </cell>
          <cell r="F186">
            <v>5000000</v>
          </cell>
          <cell r="H186">
            <v>-3000000</v>
          </cell>
          <cell r="I186">
            <v>2000000</v>
          </cell>
          <cell r="J186">
            <v>5000000</v>
          </cell>
        </row>
        <row r="187">
          <cell r="C187" t="str">
            <v>2.3.9.5</v>
          </cell>
          <cell r="D187" t="str">
            <v>Utiles de cocina y comedor</v>
          </cell>
          <cell r="E187">
            <v>0</v>
          </cell>
          <cell r="F187">
            <v>0</v>
          </cell>
          <cell r="G187">
            <v>0</v>
          </cell>
          <cell r="H187">
            <v>150000</v>
          </cell>
          <cell r="I187">
            <v>150000</v>
          </cell>
          <cell r="J187">
            <v>0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0</v>
          </cell>
          <cell r="F188">
            <v>0</v>
          </cell>
          <cell r="G188">
            <v>0</v>
          </cell>
          <cell r="H188">
            <v>150000</v>
          </cell>
          <cell r="I188">
            <v>150000</v>
          </cell>
          <cell r="J188">
            <v>0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I190">
            <v>0</v>
          </cell>
          <cell r="J190">
            <v>0</v>
          </cell>
        </row>
        <row r="191">
          <cell r="C191" t="str">
            <v>2.3.9.7</v>
          </cell>
          <cell r="D191" t="str">
            <v>Productos y Utiles Veterinarios</v>
          </cell>
          <cell r="E191">
            <v>0</v>
          </cell>
          <cell r="F191">
            <v>0</v>
          </cell>
          <cell r="G191">
            <v>0</v>
          </cell>
          <cell r="H191">
            <v>20000</v>
          </cell>
          <cell r="I191">
            <v>20000</v>
          </cell>
          <cell r="J191">
            <v>0</v>
          </cell>
        </row>
        <row r="192">
          <cell r="C192" t="str">
            <v>2.3.9.7.01</v>
          </cell>
          <cell r="D192" t="str">
            <v>Productos y útiles veterinarios</v>
          </cell>
          <cell r="H192">
            <v>20000</v>
          </cell>
          <cell r="I192">
            <v>20000</v>
          </cell>
          <cell r="J192">
            <v>0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0</v>
          </cell>
          <cell r="F193">
            <v>0</v>
          </cell>
          <cell r="G193">
            <v>50000</v>
          </cell>
          <cell r="H193">
            <v>5000</v>
          </cell>
          <cell r="I193">
            <v>55000</v>
          </cell>
          <cell r="J193">
            <v>0</v>
          </cell>
        </row>
        <row r="194">
          <cell r="C194" t="str">
            <v>2.3.9.8.01</v>
          </cell>
          <cell r="D194" t="str">
            <v>Repuestos</v>
          </cell>
          <cell r="E194">
            <v>0</v>
          </cell>
          <cell r="G194">
            <v>50000</v>
          </cell>
          <cell r="I194">
            <v>50000</v>
          </cell>
          <cell r="J194">
            <v>0</v>
          </cell>
        </row>
        <row r="195">
          <cell r="C195" t="str">
            <v>2.3.9.8.02</v>
          </cell>
          <cell r="D195" t="str">
            <v>Accesorios</v>
          </cell>
          <cell r="H195">
            <v>5000</v>
          </cell>
          <cell r="I195">
            <v>5000</v>
          </cell>
          <cell r="J195">
            <v>0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0</v>
          </cell>
          <cell r="F196">
            <v>0</v>
          </cell>
          <cell r="G196">
            <v>61065</v>
          </cell>
          <cell r="H196">
            <v>15000</v>
          </cell>
          <cell r="I196">
            <v>76065</v>
          </cell>
          <cell r="J196">
            <v>0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I197">
            <v>0</v>
          </cell>
          <cell r="J197">
            <v>0</v>
          </cell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I198">
            <v>0</v>
          </cell>
          <cell r="J198">
            <v>0</v>
          </cell>
        </row>
        <row r="199">
          <cell r="C199" t="str">
            <v>2.3.9.9.04</v>
          </cell>
          <cell r="D199" t="str">
            <v>Productos y Utiles de defensa y seguridad</v>
          </cell>
          <cell r="G199">
            <v>61065</v>
          </cell>
          <cell r="I199">
            <v>61065</v>
          </cell>
          <cell r="J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H200">
            <v>15000</v>
          </cell>
          <cell r="I200">
            <v>15000</v>
          </cell>
          <cell r="J200">
            <v>0</v>
          </cell>
        </row>
        <row r="201">
          <cell r="C201">
            <v>2.4</v>
          </cell>
          <cell r="D201" t="str">
            <v>TRANSFERENCIAS CORRIENTES</v>
          </cell>
          <cell r="E201">
            <v>0</v>
          </cell>
          <cell r="F201">
            <v>0</v>
          </cell>
          <cell r="G201">
            <v>0</v>
          </cell>
          <cell r="H201">
            <v>3000000</v>
          </cell>
          <cell r="I201">
            <v>3000000</v>
          </cell>
          <cell r="J201">
            <v>0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I204">
            <v>0</v>
          </cell>
          <cell r="J204">
            <v>0</v>
          </cell>
        </row>
        <row r="205">
          <cell r="C205" t="str">
            <v>2.4.7</v>
          </cell>
          <cell r="D205" t="str">
            <v>TRANSFERENCIAS CORRIENTES AL SECTOR EXTERNO</v>
          </cell>
          <cell r="E205">
            <v>0</v>
          </cell>
          <cell r="F205">
            <v>0</v>
          </cell>
          <cell r="G205">
            <v>0</v>
          </cell>
          <cell r="H205">
            <v>3000000</v>
          </cell>
          <cell r="I205">
            <v>3000000</v>
          </cell>
          <cell r="J205">
            <v>0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I207">
            <v>0</v>
          </cell>
          <cell r="J207">
            <v>0</v>
          </cell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0</v>
          </cell>
          <cell r="F208">
            <v>0</v>
          </cell>
          <cell r="G208">
            <v>0</v>
          </cell>
          <cell r="H208">
            <v>3000000</v>
          </cell>
          <cell r="I208">
            <v>3000000</v>
          </cell>
          <cell r="J208">
            <v>0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0</v>
          </cell>
          <cell r="H209">
            <v>3000000</v>
          </cell>
          <cell r="I209">
            <v>3000000</v>
          </cell>
          <cell r="J209">
            <v>0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16698869</v>
          </cell>
          <cell r="F210">
            <v>0</v>
          </cell>
          <cell r="G210">
            <v>-9334881.0899999999</v>
          </cell>
          <cell r="H210">
            <v>0</v>
          </cell>
          <cell r="I210">
            <v>7363987.9100000001</v>
          </cell>
          <cell r="J210">
            <v>16698869</v>
          </cell>
        </row>
        <row r="211">
          <cell r="C211" t="str">
            <v>2.6.1</v>
          </cell>
          <cell r="D211" t="str">
            <v>MOBILIARIO Y EQUIPO</v>
          </cell>
          <cell r="E211">
            <v>13858573</v>
          </cell>
          <cell r="F211">
            <v>0</v>
          </cell>
          <cell r="G211">
            <v>-9334881.0899999999</v>
          </cell>
          <cell r="H211">
            <v>0</v>
          </cell>
          <cell r="I211">
            <v>4523691.91</v>
          </cell>
          <cell r="J211">
            <v>13858573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3858573</v>
          </cell>
          <cell r="J212">
            <v>3858573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>
            <v>0</v>
          </cell>
          <cell r="G213">
            <v>0</v>
          </cell>
          <cell r="I213">
            <v>3858573</v>
          </cell>
          <cell r="J213">
            <v>3858573</v>
          </cell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I215">
            <v>0</v>
          </cell>
          <cell r="J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I217">
            <v>0</v>
          </cell>
          <cell r="J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10000000</v>
          </cell>
          <cell r="F218">
            <v>0</v>
          </cell>
          <cell r="G218">
            <v>-9334881.0899999999</v>
          </cell>
          <cell r="H218">
            <v>0</v>
          </cell>
          <cell r="I218">
            <v>665118.91000000015</v>
          </cell>
          <cell r="J218">
            <v>10000000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10000000</v>
          </cell>
          <cell r="F219">
            <v>0</v>
          </cell>
          <cell r="G219">
            <v>-9334881.0899999999</v>
          </cell>
          <cell r="I219">
            <v>665118.91000000015</v>
          </cell>
          <cell r="J219">
            <v>10000000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I222">
            <v>0</v>
          </cell>
          <cell r="J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I224">
            <v>0</v>
          </cell>
          <cell r="J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1540296</v>
          </cell>
          <cell r="J225">
            <v>1540296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1540296</v>
          </cell>
          <cell r="J226">
            <v>1540296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I227">
            <v>1540296</v>
          </cell>
          <cell r="J227">
            <v>1540296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I232">
            <v>0</v>
          </cell>
          <cell r="J232">
            <v>0</v>
          </cell>
        </row>
        <row r="233">
          <cell r="C233" t="str">
            <v>2.6.5</v>
          </cell>
          <cell r="D233" t="str">
            <v>MAQUINARIA, OTROS EQUIPOS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1000000</v>
          </cell>
          <cell r="J233">
            <v>1000000</v>
          </cell>
        </row>
        <row r="234">
          <cell r="C234" t="str">
            <v>2.6.5.4</v>
          </cell>
          <cell r="D234" t="str">
            <v>Sistemas  y equipo de aire acondicionado, calefaccion y refigeracion Indus</v>
          </cell>
          <cell r="E234">
            <v>1000000</v>
          </cell>
          <cell r="F234">
            <v>0</v>
          </cell>
          <cell r="G234">
            <v>0</v>
          </cell>
          <cell r="H234">
            <v>0</v>
          </cell>
          <cell r="I234">
            <v>1000000</v>
          </cell>
          <cell r="J234">
            <v>1000000</v>
          </cell>
        </row>
        <row r="235">
          <cell r="C235" t="str">
            <v>2.6.5.4.01</v>
          </cell>
          <cell r="D235" t="str">
            <v>Sistemas  y equipo de aire acondicionado, calefaccion y refigeracion Indus</v>
          </cell>
          <cell r="E235">
            <v>1000000</v>
          </cell>
          <cell r="F235">
            <v>0</v>
          </cell>
          <cell r="G235">
            <v>0</v>
          </cell>
          <cell r="I235">
            <v>1000000</v>
          </cell>
          <cell r="J235">
            <v>1000000</v>
          </cell>
        </row>
        <row r="236">
          <cell r="C236" t="str">
            <v>2.6.5.6</v>
          </cell>
          <cell r="D236" t="str">
            <v xml:space="preserve">Equipo de generacion electrica 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C237" t="str">
            <v>2.6.5.6.01</v>
          </cell>
          <cell r="D237" t="str">
            <v xml:space="preserve">Equipo de generacion electrica </v>
          </cell>
          <cell r="E237">
            <v>0</v>
          </cell>
          <cell r="I237">
            <v>0</v>
          </cell>
          <cell r="J237">
            <v>0</v>
          </cell>
        </row>
        <row r="238">
          <cell r="C238" t="str">
            <v>2.6.7</v>
          </cell>
          <cell r="D238" t="str">
            <v>ACTIVOS BIOLOGICOS</v>
          </cell>
          <cell r="E238">
            <v>300000</v>
          </cell>
          <cell r="F238">
            <v>0</v>
          </cell>
          <cell r="G238">
            <v>0</v>
          </cell>
          <cell r="H238">
            <v>0</v>
          </cell>
          <cell r="I238">
            <v>300000</v>
          </cell>
          <cell r="J238">
            <v>300000</v>
          </cell>
        </row>
        <row r="239">
          <cell r="C239" t="str">
            <v>2.6.7.9</v>
          </cell>
          <cell r="D239" t="str">
            <v>Semillas, cultivos, plantas y árboles  que generan productos  recurrentes</v>
          </cell>
          <cell r="E239">
            <v>300000</v>
          </cell>
          <cell r="F239">
            <v>0</v>
          </cell>
          <cell r="G239">
            <v>0</v>
          </cell>
          <cell r="H239">
            <v>0</v>
          </cell>
          <cell r="I239">
            <v>300000</v>
          </cell>
          <cell r="J239">
            <v>300000</v>
          </cell>
        </row>
        <row r="240">
          <cell r="C240" t="str">
            <v>2.6.7.9.01</v>
          </cell>
          <cell r="D240" t="str">
            <v>Semillas, cultivos, plantas y árboles  que generan productos  recurrentes</v>
          </cell>
          <cell r="E240">
            <v>300000</v>
          </cell>
          <cell r="F240">
            <v>0</v>
          </cell>
          <cell r="G240">
            <v>0</v>
          </cell>
          <cell r="I240">
            <v>300000</v>
          </cell>
          <cell r="J240">
            <v>300000</v>
          </cell>
        </row>
        <row r="241">
          <cell r="C241" t="str">
            <v>2.6.8</v>
          </cell>
          <cell r="D241" t="str">
            <v>BIENES INTANGIBLES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C242" t="str">
            <v>2.6.8.8</v>
          </cell>
          <cell r="D242" t="str">
            <v>Licencias Informaticas e intelectuales, industriales y comerciales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C243" t="str">
            <v>2.6.8.8.01</v>
          </cell>
          <cell r="D243" t="str">
            <v>Licencias Informaticas</v>
          </cell>
          <cell r="E243">
            <v>0</v>
          </cell>
          <cell r="I243">
            <v>0</v>
          </cell>
          <cell r="J243">
            <v>0</v>
          </cell>
        </row>
        <row r="244">
          <cell r="C244" t="str">
            <v>2.6.9</v>
          </cell>
          <cell r="D244" t="str">
            <v>EDIFICIOS, ESTRUCTURAS, TIERRAS, TERRENOS Y OBJETOS DE VALOR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C245" t="str">
            <v>2.6.9.2</v>
          </cell>
          <cell r="D245" t="str">
            <v>Edificios no residenciales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C246" t="str">
            <v>2.6.9.2.01</v>
          </cell>
          <cell r="D246" t="str">
            <v>Edificios no residenciales</v>
          </cell>
          <cell r="E246">
            <v>0</v>
          </cell>
          <cell r="I246">
            <v>0</v>
          </cell>
          <cell r="J246">
            <v>0</v>
          </cell>
        </row>
        <row r="247">
          <cell r="C247">
            <v>2.7</v>
          </cell>
          <cell r="D247" t="str">
            <v>OBRAS</v>
          </cell>
          <cell r="E247">
            <v>0</v>
          </cell>
          <cell r="F247">
            <v>0</v>
          </cell>
          <cell r="G247">
            <v>1000000</v>
          </cell>
          <cell r="H247">
            <v>0</v>
          </cell>
          <cell r="I247">
            <v>1000000</v>
          </cell>
          <cell r="J247">
            <v>0</v>
          </cell>
        </row>
        <row r="248">
          <cell r="C248" t="str">
            <v>2.7.1</v>
          </cell>
          <cell r="D248" t="str">
            <v>OBRAS EN EDIFICACIONES</v>
          </cell>
          <cell r="E248">
            <v>0</v>
          </cell>
          <cell r="F248">
            <v>0</v>
          </cell>
          <cell r="G248">
            <v>1000000</v>
          </cell>
          <cell r="H248">
            <v>0</v>
          </cell>
          <cell r="I248">
            <v>1000000</v>
          </cell>
          <cell r="J248">
            <v>0</v>
          </cell>
        </row>
        <row r="249">
          <cell r="C249" t="str">
            <v>2.7.1.2</v>
          </cell>
          <cell r="D249" t="str">
            <v>Obras para edificacion  no residencial</v>
          </cell>
          <cell r="E249">
            <v>0</v>
          </cell>
          <cell r="F249">
            <v>0</v>
          </cell>
          <cell r="G249">
            <v>1000000</v>
          </cell>
          <cell r="H249">
            <v>0</v>
          </cell>
          <cell r="I249">
            <v>1000000</v>
          </cell>
          <cell r="J249">
            <v>0</v>
          </cell>
        </row>
        <row r="250">
          <cell r="C250" t="str">
            <v>2.7.1.2.01</v>
          </cell>
          <cell r="D250" t="str">
            <v>Obras para edificacion  no residencial</v>
          </cell>
          <cell r="E250">
            <v>0</v>
          </cell>
          <cell r="F250">
            <v>0</v>
          </cell>
          <cell r="G250">
            <v>1000000</v>
          </cell>
          <cell r="I250">
            <v>1000000</v>
          </cell>
          <cell r="J250">
            <v>0</v>
          </cell>
        </row>
        <row r="252">
          <cell r="D252" t="str">
            <v>TOTAL GENERAL</v>
          </cell>
          <cell r="E252">
            <v>389714537</v>
          </cell>
          <cell r="F252">
            <v>-5.8207660913467407E-10</v>
          </cell>
          <cell r="G252">
            <v>-4984881.09</v>
          </cell>
          <cell r="H252">
            <v>0</v>
          </cell>
          <cell r="I252">
            <v>384729655.91000003</v>
          </cell>
          <cell r="J252">
            <v>389714537</v>
          </cell>
        </row>
      </sheetData>
      <sheetData sheetId="2"/>
      <sheetData sheetId="3"/>
      <sheetData sheetId="4"/>
      <sheetData sheetId="5"/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I28">
            <v>1084473.33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H29">
            <v>41116.75</v>
          </cell>
          <cell r="I29">
            <v>623978.53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H55">
            <v>13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30000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J94">
            <v>356154.18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J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J118">
            <v>14952.8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H168">
            <v>237100</v>
          </cell>
          <cell r="I168">
            <v>-16500</v>
          </cell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</row>
        <row r="170">
          <cell r="C170" t="str">
            <v>2.3.7.1.04</v>
          </cell>
          <cell r="D170" t="str">
            <v>Gas GLP</v>
          </cell>
          <cell r="E170">
            <v>720000</v>
          </cell>
        </row>
        <row r="171">
          <cell r="C171" t="str">
            <v>2.3.7.1.06</v>
          </cell>
          <cell r="D171" t="str">
            <v>Lubricantes</v>
          </cell>
          <cell r="E171">
            <v>0</v>
          </cell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J198">
            <v>0</v>
          </cell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2.6.5.4</v>
          </cell>
          <cell r="D234" t="str">
            <v>Sistemas  y equipo de aire acondicionado, calefaccion y refigeracion Indus</v>
          </cell>
          <cell r="E234">
            <v>1000000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2.6.5.4.01</v>
          </cell>
          <cell r="D235" t="str">
            <v>Sistemas  y equipo de aire acondicionado, calefaccion y refigeracion Indus</v>
          </cell>
          <cell r="E235">
            <v>1000000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2.6.5.6</v>
          </cell>
          <cell r="D236" t="str">
            <v xml:space="preserve">Equipo de generacion electrica 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2.6.5.6.01</v>
          </cell>
          <cell r="D237" t="str">
            <v xml:space="preserve">Equipo de generacion electrica 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2.6.7</v>
          </cell>
          <cell r="D238" t="str">
            <v>ACTIVOS BIOLOGICOS</v>
          </cell>
          <cell r="E238">
            <v>300000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2.6.7.9</v>
          </cell>
          <cell r="D239" t="str">
            <v>Semillas, cultivos, plantas y árboles  que generan productos  recurrentes</v>
          </cell>
          <cell r="E239">
            <v>300000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2.6.7.9.01</v>
          </cell>
          <cell r="D240" t="str">
            <v>Semillas, cultivos, plantas y árboles  que generan productos  recurrentes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2.6.8</v>
          </cell>
          <cell r="D241" t="str">
            <v>BIENES INTANGIBLES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2.6.8.8</v>
          </cell>
          <cell r="D242" t="str">
            <v>Licencias Informaticas e intelectuales, industriales y comerciales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2.6.8.8.01</v>
          </cell>
          <cell r="D243" t="str">
            <v>Licencias Informaticas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2.6.9</v>
          </cell>
          <cell r="D244" t="str">
            <v>EDIFICIOS, ESTRUCTURAS, TIERRAS, TERRENOS Y OBJETOS DE VALOR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2.6.9.2</v>
          </cell>
          <cell r="D245" t="str">
            <v>Edificios no residenciales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2.6.9.2.01</v>
          </cell>
          <cell r="D246" t="str">
            <v>Edificios no residenciales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2.7.1</v>
          </cell>
          <cell r="D247" t="str">
            <v>OBRAS EN EDIFICACIONES</v>
          </cell>
          <cell r="E247">
            <v>1000000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2.7.1.2</v>
          </cell>
          <cell r="D248" t="str">
            <v>Obras para edificacion  no residencial</v>
          </cell>
          <cell r="E248">
            <v>1000000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2.7.1.2.01</v>
          </cell>
          <cell r="D249" t="str">
            <v>Obras para edificacion  no residencial</v>
          </cell>
          <cell r="E249">
            <v>1000000</v>
          </cell>
        </row>
        <row r="251">
          <cell r="G251">
            <v>37634559.689999998</v>
          </cell>
        </row>
        <row r="252">
          <cell r="G252">
            <v>562655.25999999791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showGridLines="0" tabSelected="1" zoomScale="85" zoomScaleNormal="85" workbookViewId="0">
      <pane xSplit="3" ySplit="14" topLeftCell="K99" activePane="bottomRight" state="frozen"/>
      <selection pane="topRight" activeCell="D1" sqref="D1"/>
      <selection pane="bottomLeft" activeCell="A15" sqref="A15"/>
      <selection pane="bottomRight" activeCell="H11" sqref="H11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9" style="1" customWidth="1" collapsed="1"/>
    <col min="3" max="3" width="25" style="1" hidden="1" customWidth="1" outlineLevel="1"/>
    <col min="4" max="4" width="21.375" style="1" customWidth="1" collapsed="1"/>
    <col min="5" max="5" width="22.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1" width="17.375" style="1" customWidth="1"/>
    <col min="12" max="12" width="24.125" style="1" customWidth="1"/>
    <col min="13" max="13" width="19" style="1" customWidth="1"/>
    <col min="14" max="14" width="20" style="1" customWidth="1"/>
    <col min="15" max="15" width="16.625" style="1" customWidth="1"/>
    <col min="16" max="16" width="16.375" style="1" customWidth="1"/>
    <col min="17" max="21" width="6" style="1" bestFit="1" customWidth="1"/>
    <col min="22" max="23" width="7" style="1" bestFit="1" customWidth="1"/>
    <col min="24" max="253" width="9.125" style="1"/>
    <col min="254" max="254" width="49.25" style="1" bestFit="1" customWidth="1"/>
    <col min="255" max="255" width="25" style="1" customWidth="1"/>
    <col min="256" max="256" width="21.25" style="1" customWidth="1"/>
    <col min="257" max="257" width="16.25" style="1" bestFit="1" customWidth="1"/>
    <col min="258" max="258" width="17.875" style="1" bestFit="1" customWidth="1"/>
    <col min="259" max="259" width="18.625" style="1" bestFit="1" customWidth="1"/>
    <col min="260" max="263" width="17.375" style="1" bestFit="1" customWidth="1"/>
    <col min="264" max="264" width="17.375" style="1" customWidth="1"/>
    <col min="265" max="265" width="19.25" style="1" customWidth="1"/>
    <col min="266" max="266" width="17.625" style="1" bestFit="1" customWidth="1"/>
    <col min="267" max="267" width="18.25" style="1" customWidth="1"/>
    <col min="268" max="268" width="30.125" style="1" customWidth="1"/>
    <col min="269" max="269" width="19" style="1" customWidth="1"/>
    <col min="270" max="270" width="20" style="1" customWidth="1"/>
    <col min="271" max="271" width="16.625" style="1" customWidth="1"/>
    <col min="272" max="272" width="16.375" style="1" customWidth="1"/>
    <col min="273" max="277" width="6" style="1" bestFit="1" customWidth="1"/>
    <col min="278" max="279" width="7" style="1" bestFit="1" customWidth="1"/>
    <col min="280" max="509" width="9.125" style="1"/>
    <col min="510" max="510" width="49.25" style="1" bestFit="1" customWidth="1"/>
    <col min="511" max="511" width="25" style="1" customWidth="1"/>
    <col min="512" max="512" width="21.25" style="1" customWidth="1"/>
    <col min="513" max="513" width="16.25" style="1" bestFit="1" customWidth="1"/>
    <col min="514" max="514" width="17.875" style="1" bestFit="1" customWidth="1"/>
    <col min="515" max="515" width="18.625" style="1" bestFit="1" customWidth="1"/>
    <col min="516" max="519" width="17.375" style="1" bestFit="1" customWidth="1"/>
    <col min="520" max="520" width="17.375" style="1" customWidth="1"/>
    <col min="521" max="521" width="19.25" style="1" customWidth="1"/>
    <col min="522" max="522" width="17.625" style="1" bestFit="1" customWidth="1"/>
    <col min="523" max="523" width="18.25" style="1" customWidth="1"/>
    <col min="524" max="524" width="30.125" style="1" customWidth="1"/>
    <col min="525" max="525" width="19" style="1" customWidth="1"/>
    <col min="526" max="526" width="20" style="1" customWidth="1"/>
    <col min="527" max="527" width="16.625" style="1" customWidth="1"/>
    <col min="528" max="528" width="16.375" style="1" customWidth="1"/>
    <col min="529" max="533" width="6" style="1" bestFit="1" customWidth="1"/>
    <col min="534" max="535" width="7" style="1" bestFit="1" customWidth="1"/>
    <col min="536" max="765" width="9.125" style="1"/>
    <col min="766" max="766" width="49.25" style="1" bestFit="1" customWidth="1"/>
    <col min="767" max="767" width="25" style="1" customWidth="1"/>
    <col min="768" max="768" width="21.25" style="1" customWidth="1"/>
    <col min="769" max="769" width="16.25" style="1" bestFit="1" customWidth="1"/>
    <col min="770" max="770" width="17.875" style="1" bestFit="1" customWidth="1"/>
    <col min="771" max="771" width="18.625" style="1" bestFit="1" customWidth="1"/>
    <col min="772" max="775" width="17.375" style="1" bestFit="1" customWidth="1"/>
    <col min="776" max="776" width="17.375" style="1" customWidth="1"/>
    <col min="777" max="777" width="19.25" style="1" customWidth="1"/>
    <col min="778" max="778" width="17.625" style="1" bestFit="1" customWidth="1"/>
    <col min="779" max="779" width="18.25" style="1" customWidth="1"/>
    <col min="780" max="780" width="30.125" style="1" customWidth="1"/>
    <col min="781" max="781" width="19" style="1" customWidth="1"/>
    <col min="782" max="782" width="20" style="1" customWidth="1"/>
    <col min="783" max="783" width="16.625" style="1" customWidth="1"/>
    <col min="784" max="784" width="16.375" style="1" customWidth="1"/>
    <col min="785" max="789" width="6" style="1" bestFit="1" customWidth="1"/>
    <col min="790" max="791" width="7" style="1" bestFit="1" customWidth="1"/>
    <col min="792" max="1021" width="9.125" style="1"/>
    <col min="1022" max="1022" width="49.25" style="1" bestFit="1" customWidth="1"/>
    <col min="1023" max="1023" width="25" style="1" customWidth="1"/>
    <col min="1024" max="1024" width="21.25" style="1" customWidth="1"/>
    <col min="1025" max="1025" width="16.25" style="1" bestFit="1" customWidth="1"/>
    <col min="1026" max="1026" width="17.875" style="1" bestFit="1" customWidth="1"/>
    <col min="1027" max="1027" width="18.625" style="1" bestFit="1" customWidth="1"/>
    <col min="1028" max="1031" width="17.375" style="1" bestFit="1" customWidth="1"/>
    <col min="1032" max="1032" width="17.375" style="1" customWidth="1"/>
    <col min="1033" max="1033" width="19.25" style="1" customWidth="1"/>
    <col min="1034" max="1034" width="17.625" style="1" bestFit="1" customWidth="1"/>
    <col min="1035" max="1035" width="18.25" style="1" customWidth="1"/>
    <col min="1036" max="1036" width="30.125" style="1" customWidth="1"/>
    <col min="1037" max="1037" width="19" style="1" customWidth="1"/>
    <col min="1038" max="1038" width="20" style="1" customWidth="1"/>
    <col min="1039" max="1039" width="16.625" style="1" customWidth="1"/>
    <col min="1040" max="1040" width="16.375" style="1" customWidth="1"/>
    <col min="1041" max="1045" width="6" style="1" bestFit="1" customWidth="1"/>
    <col min="1046" max="1047" width="7" style="1" bestFit="1" customWidth="1"/>
    <col min="1048" max="1277" width="9.125" style="1"/>
    <col min="1278" max="1278" width="49.25" style="1" bestFit="1" customWidth="1"/>
    <col min="1279" max="1279" width="25" style="1" customWidth="1"/>
    <col min="1280" max="1280" width="21.25" style="1" customWidth="1"/>
    <col min="1281" max="1281" width="16.25" style="1" bestFit="1" customWidth="1"/>
    <col min="1282" max="1282" width="17.875" style="1" bestFit="1" customWidth="1"/>
    <col min="1283" max="1283" width="18.625" style="1" bestFit="1" customWidth="1"/>
    <col min="1284" max="1287" width="17.375" style="1" bestFit="1" customWidth="1"/>
    <col min="1288" max="1288" width="17.375" style="1" customWidth="1"/>
    <col min="1289" max="1289" width="19.25" style="1" customWidth="1"/>
    <col min="1290" max="1290" width="17.625" style="1" bestFit="1" customWidth="1"/>
    <col min="1291" max="1291" width="18.25" style="1" customWidth="1"/>
    <col min="1292" max="1292" width="30.125" style="1" customWidth="1"/>
    <col min="1293" max="1293" width="19" style="1" customWidth="1"/>
    <col min="1294" max="1294" width="20" style="1" customWidth="1"/>
    <col min="1295" max="1295" width="16.625" style="1" customWidth="1"/>
    <col min="1296" max="1296" width="16.375" style="1" customWidth="1"/>
    <col min="1297" max="1301" width="6" style="1" bestFit="1" customWidth="1"/>
    <col min="1302" max="1303" width="7" style="1" bestFit="1" customWidth="1"/>
    <col min="1304" max="1533" width="9.125" style="1"/>
    <col min="1534" max="1534" width="49.25" style="1" bestFit="1" customWidth="1"/>
    <col min="1535" max="1535" width="25" style="1" customWidth="1"/>
    <col min="1536" max="1536" width="21.25" style="1" customWidth="1"/>
    <col min="1537" max="1537" width="16.25" style="1" bestFit="1" customWidth="1"/>
    <col min="1538" max="1538" width="17.875" style="1" bestFit="1" customWidth="1"/>
    <col min="1539" max="1539" width="18.625" style="1" bestFit="1" customWidth="1"/>
    <col min="1540" max="1543" width="17.375" style="1" bestFit="1" customWidth="1"/>
    <col min="1544" max="1544" width="17.375" style="1" customWidth="1"/>
    <col min="1545" max="1545" width="19.25" style="1" customWidth="1"/>
    <col min="1546" max="1546" width="17.625" style="1" bestFit="1" customWidth="1"/>
    <col min="1547" max="1547" width="18.25" style="1" customWidth="1"/>
    <col min="1548" max="1548" width="30.125" style="1" customWidth="1"/>
    <col min="1549" max="1549" width="19" style="1" customWidth="1"/>
    <col min="1550" max="1550" width="20" style="1" customWidth="1"/>
    <col min="1551" max="1551" width="16.625" style="1" customWidth="1"/>
    <col min="1552" max="1552" width="16.375" style="1" customWidth="1"/>
    <col min="1553" max="1557" width="6" style="1" bestFit="1" customWidth="1"/>
    <col min="1558" max="1559" width="7" style="1" bestFit="1" customWidth="1"/>
    <col min="1560" max="1789" width="9.125" style="1"/>
    <col min="1790" max="1790" width="49.25" style="1" bestFit="1" customWidth="1"/>
    <col min="1791" max="1791" width="25" style="1" customWidth="1"/>
    <col min="1792" max="1792" width="21.25" style="1" customWidth="1"/>
    <col min="1793" max="1793" width="16.25" style="1" bestFit="1" customWidth="1"/>
    <col min="1794" max="1794" width="17.875" style="1" bestFit="1" customWidth="1"/>
    <col min="1795" max="1795" width="18.625" style="1" bestFit="1" customWidth="1"/>
    <col min="1796" max="1799" width="17.375" style="1" bestFit="1" customWidth="1"/>
    <col min="1800" max="1800" width="17.375" style="1" customWidth="1"/>
    <col min="1801" max="1801" width="19.25" style="1" customWidth="1"/>
    <col min="1802" max="1802" width="17.625" style="1" bestFit="1" customWidth="1"/>
    <col min="1803" max="1803" width="18.25" style="1" customWidth="1"/>
    <col min="1804" max="1804" width="30.125" style="1" customWidth="1"/>
    <col min="1805" max="1805" width="19" style="1" customWidth="1"/>
    <col min="1806" max="1806" width="20" style="1" customWidth="1"/>
    <col min="1807" max="1807" width="16.625" style="1" customWidth="1"/>
    <col min="1808" max="1808" width="16.375" style="1" customWidth="1"/>
    <col min="1809" max="1813" width="6" style="1" bestFit="1" customWidth="1"/>
    <col min="1814" max="1815" width="7" style="1" bestFit="1" customWidth="1"/>
    <col min="1816" max="2045" width="9.125" style="1"/>
    <col min="2046" max="2046" width="49.25" style="1" bestFit="1" customWidth="1"/>
    <col min="2047" max="2047" width="25" style="1" customWidth="1"/>
    <col min="2048" max="2048" width="21.25" style="1" customWidth="1"/>
    <col min="2049" max="2049" width="16.25" style="1" bestFit="1" customWidth="1"/>
    <col min="2050" max="2050" width="17.875" style="1" bestFit="1" customWidth="1"/>
    <col min="2051" max="2051" width="18.625" style="1" bestFit="1" customWidth="1"/>
    <col min="2052" max="2055" width="17.375" style="1" bestFit="1" customWidth="1"/>
    <col min="2056" max="2056" width="17.375" style="1" customWidth="1"/>
    <col min="2057" max="2057" width="19.25" style="1" customWidth="1"/>
    <col min="2058" max="2058" width="17.625" style="1" bestFit="1" customWidth="1"/>
    <col min="2059" max="2059" width="18.25" style="1" customWidth="1"/>
    <col min="2060" max="2060" width="30.125" style="1" customWidth="1"/>
    <col min="2061" max="2061" width="19" style="1" customWidth="1"/>
    <col min="2062" max="2062" width="20" style="1" customWidth="1"/>
    <col min="2063" max="2063" width="16.625" style="1" customWidth="1"/>
    <col min="2064" max="2064" width="16.375" style="1" customWidth="1"/>
    <col min="2065" max="2069" width="6" style="1" bestFit="1" customWidth="1"/>
    <col min="2070" max="2071" width="7" style="1" bestFit="1" customWidth="1"/>
    <col min="2072" max="2301" width="9.125" style="1"/>
    <col min="2302" max="2302" width="49.25" style="1" bestFit="1" customWidth="1"/>
    <col min="2303" max="2303" width="25" style="1" customWidth="1"/>
    <col min="2304" max="2304" width="21.25" style="1" customWidth="1"/>
    <col min="2305" max="2305" width="16.25" style="1" bestFit="1" customWidth="1"/>
    <col min="2306" max="2306" width="17.875" style="1" bestFit="1" customWidth="1"/>
    <col min="2307" max="2307" width="18.625" style="1" bestFit="1" customWidth="1"/>
    <col min="2308" max="2311" width="17.375" style="1" bestFit="1" customWidth="1"/>
    <col min="2312" max="2312" width="17.375" style="1" customWidth="1"/>
    <col min="2313" max="2313" width="19.25" style="1" customWidth="1"/>
    <col min="2314" max="2314" width="17.625" style="1" bestFit="1" customWidth="1"/>
    <col min="2315" max="2315" width="18.25" style="1" customWidth="1"/>
    <col min="2316" max="2316" width="30.125" style="1" customWidth="1"/>
    <col min="2317" max="2317" width="19" style="1" customWidth="1"/>
    <col min="2318" max="2318" width="20" style="1" customWidth="1"/>
    <col min="2319" max="2319" width="16.625" style="1" customWidth="1"/>
    <col min="2320" max="2320" width="16.375" style="1" customWidth="1"/>
    <col min="2321" max="2325" width="6" style="1" bestFit="1" customWidth="1"/>
    <col min="2326" max="2327" width="7" style="1" bestFit="1" customWidth="1"/>
    <col min="2328" max="2557" width="9.125" style="1"/>
    <col min="2558" max="2558" width="49.25" style="1" bestFit="1" customWidth="1"/>
    <col min="2559" max="2559" width="25" style="1" customWidth="1"/>
    <col min="2560" max="2560" width="21.25" style="1" customWidth="1"/>
    <col min="2561" max="2561" width="16.25" style="1" bestFit="1" customWidth="1"/>
    <col min="2562" max="2562" width="17.875" style="1" bestFit="1" customWidth="1"/>
    <col min="2563" max="2563" width="18.625" style="1" bestFit="1" customWidth="1"/>
    <col min="2564" max="2567" width="17.375" style="1" bestFit="1" customWidth="1"/>
    <col min="2568" max="2568" width="17.375" style="1" customWidth="1"/>
    <col min="2569" max="2569" width="19.25" style="1" customWidth="1"/>
    <col min="2570" max="2570" width="17.625" style="1" bestFit="1" customWidth="1"/>
    <col min="2571" max="2571" width="18.25" style="1" customWidth="1"/>
    <col min="2572" max="2572" width="30.125" style="1" customWidth="1"/>
    <col min="2573" max="2573" width="19" style="1" customWidth="1"/>
    <col min="2574" max="2574" width="20" style="1" customWidth="1"/>
    <col min="2575" max="2575" width="16.625" style="1" customWidth="1"/>
    <col min="2576" max="2576" width="16.375" style="1" customWidth="1"/>
    <col min="2577" max="2581" width="6" style="1" bestFit="1" customWidth="1"/>
    <col min="2582" max="2583" width="7" style="1" bestFit="1" customWidth="1"/>
    <col min="2584" max="2813" width="9.125" style="1"/>
    <col min="2814" max="2814" width="49.25" style="1" bestFit="1" customWidth="1"/>
    <col min="2815" max="2815" width="25" style="1" customWidth="1"/>
    <col min="2816" max="2816" width="21.25" style="1" customWidth="1"/>
    <col min="2817" max="2817" width="16.25" style="1" bestFit="1" customWidth="1"/>
    <col min="2818" max="2818" width="17.875" style="1" bestFit="1" customWidth="1"/>
    <col min="2819" max="2819" width="18.625" style="1" bestFit="1" customWidth="1"/>
    <col min="2820" max="2823" width="17.375" style="1" bestFit="1" customWidth="1"/>
    <col min="2824" max="2824" width="17.375" style="1" customWidth="1"/>
    <col min="2825" max="2825" width="19.25" style="1" customWidth="1"/>
    <col min="2826" max="2826" width="17.625" style="1" bestFit="1" customWidth="1"/>
    <col min="2827" max="2827" width="18.25" style="1" customWidth="1"/>
    <col min="2828" max="2828" width="30.125" style="1" customWidth="1"/>
    <col min="2829" max="2829" width="19" style="1" customWidth="1"/>
    <col min="2830" max="2830" width="20" style="1" customWidth="1"/>
    <col min="2831" max="2831" width="16.625" style="1" customWidth="1"/>
    <col min="2832" max="2832" width="16.375" style="1" customWidth="1"/>
    <col min="2833" max="2837" width="6" style="1" bestFit="1" customWidth="1"/>
    <col min="2838" max="2839" width="7" style="1" bestFit="1" customWidth="1"/>
    <col min="2840" max="3069" width="9.125" style="1"/>
    <col min="3070" max="3070" width="49.25" style="1" bestFit="1" customWidth="1"/>
    <col min="3071" max="3071" width="25" style="1" customWidth="1"/>
    <col min="3072" max="3072" width="21.25" style="1" customWidth="1"/>
    <col min="3073" max="3073" width="16.25" style="1" bestFit="1" customWidth="1"/>
    <col min="3074" max="3074" width="17.875" style="1" bestFit="1" customWidth="1"/>
    <col min="3075" max="3075" width="18.625" style="1" bestFit="1" customWidth="1"/>
    <col min="3076" max="3079" width="17.375" style="1" bestFit="1" customWidth="1"/>
    <col min="3080" max="3080" width="17.375" style="1" customWidth="1"/>
    <col min="3081" max="3081" width="19.25" style="1" customWidth="1"/>
    <col min="3082" max="3082" width="17.625" style="1" bestFit="1" customWidth="1"/>
    <col min="3083" max="3083" width="18.25" style="1" customWidth="1"/>
    <col min="3084" max="3084" width="30.125" style="1" customWidth="1"/>
    <col min="3085" max="3085" width="19" style="1" customWidth="1"/>
    <col min="3086" max="3086" width="20" style="1" customWidth="1"/>
    <col min="3087" max="3087" width="16.625" style="1" customWidth="1"/>
    <col min="3088" max="3088" width="16.375" style="1" customWidth="1"/>
    <col min="3089" max="3093" width="6" style="1" bestFit="1" customWidth="1"/>
    <col min="3094" max="3095" width="7" style="1" bestFit="1" customWidth="1"/>
    <col min="3096" max="3325" width="9.125" style="1"/>
    <col min="3326" max="3326" width="49.25" style="1" bestFit="1" customWidth="1"/>
    <col min="3327" max="3327" width="25" style="1" customWidth="1"/>
    <col min="3328" max="3328" width="21.25" style="1" customWidth="1"/>
    <col min="3329" max="3329" width="16.25" style="1" bestFit="1" customWidth="1"/>
    <col min="3330" max="3330" width="17.875" style="1" bestFit="1" customWidth="1"/>
    <col min="3331" max="3331" width="18.625" style="1" bestFit="1" customWidth="1"/>
    <col min="3332" max="3335" width="17.375" style="1" bestFit="1" customWidth="1"/>
    <col min="3336" max="3336" width="17.375" style="1" customWidth="1"/>
    <col min="3337" max="3337" width="19.25" style="1" customWidth="1"/>
    <col min="3338" max="3338" width="17.625" style="1" bestFit="1" customWidth="1"/>
    <col min="3339" max="3339" width="18.25" style="1" customWidth="1"/>
    <col min="3340" max="3340" width="30.125" style="1" customWidth="1"/>
    <col min="3341" max="3341" width="19" style="1" customWidth="1"/>
    <col min="3342" max="3342" width="20" style="1" customWidth="1"/>
    <col min="3343" max="3343" width="16.625" style="1" customWidth="1"/>
    <col min="3344" max="3344" width="16.375" style="1" customWidth="1"/>
    <col min="3345" max="3349" width="6" style="1" bestFit="1" customWidth="1"/>
    <col min="3350" max="3351" width="7" style="1" bestFit="1" customWidth="1"/>
    <col min="3352" max="3581" width="9.125" style="1"/>
    <col min="3582" max="3582" width="49.25" style="1" bestFit="1" customWidth="1"/>
    <col min="3583" max="3583" width="25" style="1" customWidth="1"/>
    <col min="3584" max="3584" width="21.25" style="1" customWidth="1"/>
    <col min="3585" max="3585" width="16.25" style="1" bestFit="1" customWidth="1"/>
    <col min="3586" max="3586" width="17.875" style="1" bestFit="1" customWidth="1"/>
    <col min="3587" max="3587" width="18.625" style="1" bestFit="1" customWidth="1"/>
    <col min="3588" max="3591" width="17.375" style="1" bestFit="1" customWidth="1"/>
    <col min="3592" max="3592" width="17.375" style="1" customWidth="1"/>
    <col min="3593" max="3593" width="19.25" style="1" customWidth="1"/>
    <col min="3594" max="3594" width="17.625" style="1" bestFit="1" customWidth="1"/>
    <col min="3595" max="3595" width="18.25" style="1" customWidth="1"/>
    <col min="3596" max="3596" width="30.125" style="1" customWidth="1"/>
    <col min="3597" max="3597" width="19" style="1" customWidth="1"/>
    <col min="3598" max="3598" width="20" style="1" customWidth="1"/>
    <col min="3599" max="3599" width="16.625" style="1" customWidth="1"/>
    <col min="3600" max="3600" width="16.375" style="1" customWidth="1"/>
    <col min="3601" max="3605" width="6" style="1" bestFit="1" customWidth="1"/>
    <col min="3606" max="3607" width="7" style="1" bestFit="1" customWidth="1"/>
    <col min="3608" max="3837" width="9.125" style="1"/>
    <col min="3838" max="3838" width="49.25" style="1" bestFit="1" customWidth="1"/>
    <col min="3839" max="3839" width="25" style="1" customWidth="1"/>
    <col min="3840" max="3840" width="21.25" style="1" customWidth="1"/>
    <col min="3841" max="3841" width="16.25" style="1" bestFit="1" customWidth="1"/>
    <col min="3842" max="3842" width="17.875" style="1" bestFit="1" customWidth="1"/>
    <col min="3843" max="3843" width="18.625" style="1" bestFit="1" customWidth="1"/>
    <col min="3844" max="3847" width="17.375" style="1" bestFit="1" customWidth="1"/>
    <col min="3848" max="3848" width="17.375" style="1" customWidth="1"/>
    <col min="3849" max="3849" width="19.25" style="1" customWidth="1"/>
    <col min="3850" max="3850" width="17.625" style="1" bestFit="1" customWidth="1"/>
    <col min="3851" max="3851" width="18.25" style="1" customWidth="1"/>
    <col min="3852" max="3852" width="30.125" style="1" customWidth="1"/>
    <col min="3853" max="3853" width="19" style="1" customWidth="1"/>
    <col min="3854" max="3854" width="20" style="1" customWidth="1"/>
    <col min="3855" max="3855" width="16.625" style="1" customWidth="1"/>
    <col min="3856" max="3856" width="16.375" style="1" customWidth="1"/>
    <col min="3857" max="3861" width="6" style="1" bestFit="1" customWidth="1"/>
    <col min="3862" max="3863" width="7" style="1" bestFit="1" customWidth="1"/>
    <col min="3864" max="4093" width="9.125" style="1"/>
    <col min="4094" max="4094" width="49.25" style="1" bestFit="1" customWidth="1"/>
    <col min="4095" max="4095" width="25" style="1" customWidth="1"/>
    <col min="4096" max="4096" width="21.25" style="1" customWidth="1"/>
    <col min="4097" max="4097" width="16.25" style="1" bestFit="1" customWidth="1"/>
    <col min="4098" max="4098" width="17.875" style="1" bestFit="1" customWidth="1"/>
    <col min="4099" max="4099" width="18.625" style="1" bestFit="1" customWidth="1"/>
    <col min="4100" max="4103" width="17.375" style="1" bestFit="1" customWidth="1"/>
    <col min="4104" max="4104" width="17.375" style="1" customWidth="1"/>
    <col min="4105" max="4105" width="19.25" style="1" customWidth="1"/>
    <col min="4106" max="4106" width="17.625" style="1" bestFit="1" customWidth="1"/>
    <col min="4107" max="4107" width="18.25" style="1" customWidth="1"/>
    <col min="4108" max="4108" width="30.125" style="1" customWidth="1"/>
    <col min="4109" max="4109" width="19" style="1" customWidth="1"/>
    <col min="4110" max="4110" width="20" style="1" customWidth="1"/>
    <col min="4111" max="4111" width="16.625" style="1" customWidth="1"/>
    <col min="4112" max="4112" width="16.375" style="1" customWidth="1"/>
    <col min="4113" max="4117" width="6" style="1" bestFit="1" customWidth="1"/>
    <col min="4118" max="4119" width="7" style="1" bestFit="1" customWidth="1"/>
    <col min="4120" max="4349" width="9.125" style="1"/>
    <col min="4350" max="4350" width="49.25" style="1" bestFit="1" customWidth="1"/>
    <col min="4351" max="4351" width="25" style="1" customWidth="1"/>
    <col min="4352" max="4352" width="21.25" style="1" customWidth="1"/>
    <col min="4353" max="4353" width="16.25" style="1" bestFit="1" customWidth="1"/>
    <col min="4354" max="4354" width="17.875" style="1" bestFit="1" customWidth="1"/>
    <col min="4355" max="4355" width="18.625" style="1" bestFit="1" customWidth="1"/>
    <col min="4356" max="4359" width="17.375" style="1" bestFit="1" customWidth="1"/>
    <col min="4360" max="4360" width="17.375" style="1" customWidth="1"/>
    <col min="4361" max="4361" width="19.25" style="1" customWidth="1"/>
    <col min="4362" max="4362" width="17.625" style="1" bestFit="1" customWidth="1"/>
    <col min="4363" max="4363" width="18.25" style="1" customWidth="1"/>
    <col min="4364" max="4364" width="30.125" style="1" customWidth="1"/>
    <col min="4365" max="4365" width="19" style="1" customWidth="1"/>
    <col min="4366" max="4366" width="20" style="1" customWidth="1"/>
    <col min="4367" max="4367" width="16.625" style="1" customWidth="1"/>
    <col min="4368" max="4368" width="16.375" style="1" customWidth="1"/>
    <col min="4369" max="4373" width="6" style="1" bestFit="1" customWidth="1"/>
    <col min="4374" max="4375" width="7" style="1" bestFit="1" customWidth="1"/>
    <col min="4376" max="4605" width="9.125" style="1"/>
    <col min="4606" max="4606" width="49.25" style="1" bestFit="1" customWidth="1"/>
    <col min="4607" max="4607" width="25" style="1" customWidth="1"/>
    <col min="4608" max="4608" width="21.25" style="1" customWidth="1"/>
    <col min="4609" max="4609" width="16.25" style="1" bestFit="1" customWidth="1"/>
    <col min="4610" max="4610" width="17.875" style="1" bestFit="1" customWidth="1"/>
    <col min="4611" max="4611" width="18.625" style="1" bestFit="1" customWidth="1"/>
    <col min="4612" max="4615" width="17.375" style="1" bestFit="1" customWidth="1"/>
    <col min="4616" max="4616" width="17.375" style="1" customWidth="1"/>
    <col min="4617" max="4617" width="19.25" style="1" customWidth="1"/>
    <col min="4618" max="4618" width="17.625" style="1" bestFit="1" customWidth="1"/>
    <col min="4619" max="4619" width="18.25" style="1" customWidth="1"/>
    <col min="4620" max="4620" width="30.125" style="1" customWidth="1"/>
    <col min="4621" max="4621" width="19" style="1" customWidth="1"/>
    <col min="4622" max="4622" width="20" style="1" customWidth="1"/>
    <col min="4623" max="4623" width="16.625" style="1" customWidth="1"/>
    <col min="4624" max="4624" width="16.375" style="1" customWidth="1"/>
    <col min="4625" max="4629" width="6" style="1" bestFit="1" customWidth="1"/>
    <col min="4630" max="4631" width="7" style="1" bestFit="1" customWidth="1"/>
    <col min="4632" max="4861" width="9.125" style="1"/>
    <col min="4862" max="4862" width="49.25" style="1" bestFit="1" customWidth="1"/>
    <col min="4863" max="4863" width="25" style="1" customWidth="1"/>
    <col min="4864" max="4864" width="21.25" style="1" customWidth="1"/>
    <col min="4865" max="4865" width="16.25" style="1" bestFit="1" customWidth="1"/>
    <col min="4866" max="4866" width="17.875" style="1" bestFit="1" customWidth="1"/>
    <col min="4867" max="4867" width="18.625" style="1" bestFit="1" customWidth="1"/>
    <col min="4868" max="4871" width="17.375" style="1" bestFit="1" customWidth="1"/>
    <col min="4872" max="4872" width="17.375" style="1" customWidth="1"/>
    <col min="4873" max="4873" width="19.25" style="1" customWidth="1"/>
    <col min="4874" max="4874" width="17.625" style="1" bestFit="1" customWidth="1"/>
    <col min="4875" max="4875" width="18.25" style="1" customWidth="1"/>
    <col min="4876" max="4876" width="30.125" style="1" customWidth="1"/>
    <col min="4877" max="4877" width="19" style="1" customWidth="1"/>
    <col min="4878" max="4878" width="20" style="1" customWidth="1"/>
    <col min="4879" max="4879" width="16.625" style="1" customWidth="1"/>
    <col min="4880" max="4880" width="16.375" style="1" customWidth="1"/>
    <col min="4881" max="4885" width="6" style="1" bestFit="1" customWidth="1"/>
    <col min="4886" max="4887" width="7" style="1" bestFit="1" customWidth="1"/>
    <col min="4888" max="5117" width="9.125" style="1"/>
    <col min="5118" max="5118" width="49.25" style="1" bestFit="1" customWidth="1"/>
    <col min="5119" max="5119" width="25" style="1" customWidth="1"/>
    <col min="5120" max="5120" width="21.25" style="1" customWidth="1"/>
    <col min="5121" max="5121" width="16.25" style="1" bestFit="1" customWidth="1"/>
    <col min="5122" max="5122" width="17.875" style="1" bestFit="1" customWidth="1"/>
    <col min="5123" max="5123" width="18.625" style="1" bestFit="1" customWidth="1"/>
    <col min="5124" max="5127" width="17.375" style="1" bestFit="1" customWidth="1"/>
    <col min="5128" max="5128" width="17.375" style="1" customWidth="1"/>
    <col min="5129" max="5129" width="19.25" style="1" customWidth="1"/>
    <col min="5130" max="5130" width="17.625" style="1" bestFit="1" customWidth="1"/>
    <col min="5131" max="5131" width="18.25" style="1" customWidth="1"/>
    <col min="5132" max="5132" width="30.125" style="1" customWidth="1"/>
    <col min="5133" max="5133" width="19" style="1" customWidth="1"/>
    <col min="5134" max="5134" width="20" style="1" customWidth="1"/>
    <col min="5135" max="5135" width="16.625" style="1" customWidth="1"/>
    <col min="5136" max="5136" width="16.375" style="1" customWidth="1"/>
    <col min="5137" max="5141" width="6" style="1" bestFit="1" customWidth="1"/>
    <col min="5142" max="5143" width="7" style="1" bestFit="1" customWidth="1"/>
    <col min="5144" max="5373" width="9.125" style="1"/>
    <col min="5374" max="5374" width="49.25" style="1" bestFit="1" customWidth="1"/>
    <col min="5375" max="5375" width="25" style="1" customWidth="1"/>
    <col min="5376" max="5376" width="21.25" style="1" customWidth="1"/>
    <col min="5377" max="5377" width="16.25" style="1" bestFit="1" customWidth="1"/>
    <col min="5378" max="5378" width="17.875" style="1" bestFit="1" customWidth="1"/>
    <col min="5379" max="5379" width="18.625" style="1" bestFit="1" customWidth="1"/>
    <col min="5380" max="5383" width="17.375" style="1" bestFit="1" customWidth="1"/>
    <col min="5384" max="5384" width="17.375" style="1" customWidth="1"/>
    <col min="5385" max="5385" width="19.25" style="1" customWidth="1"/>
    <col min="5386" max="5386" width="17.625" style="1" bestFit="1" customWidth="1"/>
    <col min="5387" max="5387" width="18.25" style="1" customWidth="1"/>
    <col min="5388" max="5388" width="30.125" style="1" customWidth="1"/>
    <col min="5389" max="5389" width="19" style="1" customWidth="1"/>
    <col min="5390" max="5390" width="20" style="1" customWidth="1"/>
    <col min="5391" max="5391" width="16.625" style="1" customWidth="1"/>
    <col min="5392" max="5392" width="16.375" style="1" customWidth="1"/>
    <col min="5393" max="5397" width="6" style="1" bestFit="1" customWidth="1"/>
    <col min="5398" max="5399" width="7" style="1" bestFit="1" customWidth="1"/>
    <col min="5400" max="5629" width="9.125" style="1"/>
    <col min="5630" max="5630" width="49.25" style="1" bestFit="1" customWidth="1"/>
    <col min="5631" max="5631" width="25" style="1" customWidth="1"/>
    <col min="5632" max="5632" width="21.25" style="1" customWidth="1"/>
    <col min="5633" max="5633" width="16.25" style="1" bestFit="1" customWidth="1"/>
    <col min="5634" max="5634" width="17.875" style="1" bestFit="1" customWidth="1"/>
    <col min="5635" max="5635" width="18.625" style="1" bestFit="1" customWidth="1"/>
    <col min="5636" max="5639" width="17.375" style="1" bestFit="1" customWidth="1"/>
    <col min="5640" max="5640" width="17.375" style="1" customWidth="1"/>
    <col min="5641" max="5641" width="19.25" style="1" customWidth="1"/>
    <col min="5642" max="5642" width="17.625" style="1" bestFit="1" customWidth="1"/>
    <col min="5643" max="5643" width="18.25" style="1" customWidth="1"/>
    <col min="5644" max="5644" width="30.125" style="1" customWidth="1"/>
    <col min="5645" max="5645" width="19" style="1" customWidth="1"/>
    <col min="5646" max="5646" width="20" style="1" customWidth="1"/>
    <col min="5647" max="5647" width="16.625" style="1" customWidth="1"/>
    <col min="5648" max="5648" width="16.375" style="1" customWidth="1"/>
    <col min="5649" max="5653" width="6" style="1" bestFit="1" customWidth="1"/>
    <col min="5654" max="5655" width="7" style="1" bestFit="1" customWidth="1"/>
    <col min="5656" max="5885" width="9.125" style="1"/>
    <col min="5886" max="5886" width="49.25" style="1" bestFit="1" customWidth="1"/>
    <col min="5887" max="5887" width="25" style="1" customWidth="1"/>
    <col min="5888" max="5888" width="21.25" style="1" customWidth="1"/>
    <col min="5889" max="5889" width="16.25" style="1" bestFit="1" customWidth="1"/>
    <col min="5890" max="5890" width="17.875" style="1" bestFit="1" customWidth="1"/>
    <col min="5891" max="5891" width="18.625" style="1" bestFit="1" customWidth="1"/>
    <col min="5892" max="5895" width="17.375" style="1" bestFit="1" customWidth="1"/>
    <col min="5896" max="5896" width="17.375" style="1" customWidth="1"/>
    <col min="5897" max="5897" width="19.25" style="1" customWidth="1"/>
    <col min="5898" max="5898" width="17.625" style="1" bestFit="1" customWidth="1"/>
    <col min="5899" max="5899" width="18.25" style="1" customWidth="1"/>
    <col min="5900" max="5900" width="30.125" style="1" customWidth="1"/>
    <col min="5901" max="5901" width="19" style="1" customWidth="1"/>
    <col min="5902" max="5902" width="20" style="1" customWidth="1"/>
    <col min="5903" max="5903" width="16.625" style="1" customWidth="1"/>
    <col min="5904" max="5904" width="16.375" style="1" customWidth="1"/>
    <col min="5905" max="5909" width="6" style="1" bestFit="1" customWidth="1"/>
    <col min="5910" max="5911" width="7" style="1" bestFit="1" customWidth="1"/>
    <col min="5912" max="6141" width="9.125" style="1"/>
    <col min="6142" max="6142" width="49.25" style="1" bestFit="1" customWidth="1"/>
    <col min="6143" max="6143" width="25" style="1" customWidth="1"/>
    <col min="6144" max="6144" width="21.25" style="1" customWidth="1"/>
    <col min="6145" max="6145" width="16.25" style="1" bestFit="1" customWidth="1"/>
    <col min="6146" max="6146" width="17.875" style="1" bestFit="1" customWidth="1"/>
    <col min="6147" max="6147" width="18.625" style="1" bestFit="1" customWidth="1"/>
    <col min="6148" max="6151" width="17.375" style="1" bestFit="1" customWidth="1"/>
    <col min="6152" max="6152" width="17.375" style="1" customWidth="1"/>
    <col min="6153" max="6153" width="19.25" style="1" customWidth="1"/>
    <col min="6154" max="6154" width="17.625" style="1" bestFit="1" customWidth="1"/>
    <col min="6155" max="6155" width="18.25" style="1" customWidth="1"/>
    <col min="6156" max="6156" width="30.125" style="1" customWidth="1"/>
    <col min="6157" max="6157" width="19" style="1" customWidth="1"/>
    <col min="6158" max="6158" width="20" style="1" customWidth="1"/>
    <col min="6159" max="6159" width="16.625" style="1" customWidth="1"/>
    <col min="6160" max="6160" width="16.375" style="1" customWidth="1"/>
    <col min="6161" max="6165" width="6" style="1" bestFit="1" customWidth="1"/>
    <col min="6166" max="6167" width="7" style="1" bestFit="1" customWidth="1"/>
    <col min="6168" max="6397" width="9.125" style="1"/>
    <col min="6398" max="6398" width="49.25" style="1" bestFit="1" customWidth="1"/>
    <col min="6399" max="6399" width="25" style="1" customWidth="1"/>
    <col min="6400" max="6400" width="21.25" style="1" customWidth="1"/>
    <col min="6401" max="6401" width="16.25" style="1" bestFit="1" customWidth="1"/>
    <col min="6402" max="6402" width="17.875" style="1" bestFit="1" customWidth="1"/>
    <col min="6403" max="6403" width="18.625" style="1" bestFit="1" customWidth="1"/>
    <col min="6404" max="6407" width="17.375" style="1" bestFit="1" customWidth="1"/>
    <col min="6408" max="6408" width="17.375" style="1" customWidth="1"/>
    <col min="6409" max="6409" width="19.25" style="1" customWidth="1"/>
    <col min="6410" max="6410" width="17.625" style="1" bestFit="1" customWidth="1"/>
    <col min="6411" max="6411" width="18.25" style="1" customWidth="1"/>
    <col min="6412" max="6412" width="30.125" style="1" customWidth="1"/>
    <col min="6413" max="6413" width="19" style="1" customWidth="1"/>
    <col min="6414" max="6414" width="20" style="1" customWidth="1"/>
    <col min="6415" max="6415" width="16.625" style="1" customWidth="1"/>
    <col min="6416" max="6416" width="16.375" style="1" customWidth="1"/>
    <col min="6417" max="6421" width="6" style="1" bestFit="1" customWidth="1"/>
    <col min="6422" max="6423" width="7" style="1" bestFit="1" customWidth="1"/>
    <col min="6424" max="6653" width="9.125" style="1"/>
    <col min="6654" max="6654" width="49.25" style="1" bestFit="1" customWidth="1"/>
    <col min="6655" max="6655" width="25" style="1" customWidth="1"/>
    <col min="6656" max="6656" width="21.25" style="1" customWidth="1"/>
    <col min="6657" max="6657" width="16.25" style="1" bestFit="1" customWidth="1"/>
    <col min="6658" max="6658" width="17.875" style="1" bestFit="1" customWidth="1"/>
    <col min="6659" max="6659" width="18.625" style="1" bestFit="1" customWidth="1"/>
    <col min="6660" max="6663" width="17.375" style="1" bestFit="1" customWidth="1"/>
    <col min="6664" max="6664" width="17.375" style="1" customWidth="1"/>
    <col min="6665" max="6665" width="19.25" style="1" customWidth="1"/>
    <col min="6666" max="6666" width="17.625" style="1" bestFit="1" customWidth="1"/>
    <col min="6667" max="6667" width="18.25" style="1" customWidth="1"/>
    <col min="6668" max="6668" width="30.125" style="1" customWidth="1"/>
    <col min="6669" max="6669" width="19" style="1" customWidth="1"/>
    <col min="6670" max="6670" width="20" style="1" customWidth="1"/>
    <col min="6671" max="6671" width="16.625" style="1" customWidth="1"/>
    <col min="6672" max="6672" width="16.375" style="1" customWidth="1"/>
    <col min="6673" max="6677" width="6" style="1" bestFit="1" customWidth="1"/>
    <col min="6678" max="6679" width="7" style="1" bestFit="1" customWidth="1"/>
    <col min="6680" max="6909" width="9.125" style="1"/>
    <col min="6910" max="6910" width="49.25" style="1" bestFit="1" customWidth="1"/>
    <col min="6911" max="6911" width="25" style="1" customWidth="1"/>
    <col min="6912" max="6912" width="21.25" style="1" customWidth="1"/>
    <col min="6913" max="6913" width="16.25" style="1" bestFit="1" customWidth="1"/>
    <col min="6914" max="6914" width="17.875" style="1" bestFit="1" customWidth="1"/>
    <col min="6915" max="6915" width="18.625" style="1" bestFit="1" customWidth="1"/>
    <col min="6916" max="6919" width="17.375" style="1" bestFit="1" customWidth="1"/>
    <col min="6920" max="6920" width="17.375" style="1" customWidth="1"/>
    <col min="6921" max="6921" width="19.25" style="1" customWidth="1"/>
    <col min="6922" max="6922" width="17.625" style="1" bestFit="1" customWidth="1"/>
    <col min="6923" max="6923" width="18.25" style="1" customWidth="1"/>
    <col min="6924" max="6924" width="30.125" style="1" customWidth="1"/>
    <col min="6925" max="6925" width="19" style="1" customWidth="1"/>
    <col min="6926" max="6926" width="20" style="1" customWidth="1"/>
    <col min="6927" max="6927" width="16.625" style="1" customWidth="1"/>
    <col min="6928" max="6928" width="16.375" style="1" customWidth="1"/>
    <col min="6929" max="6933" width="6" style="1" bestFit="1" customWidth="1"/>
    <col min="6934" max="6935" width="7" style="1" bestFit="1" customWidth="1"/>
    <col min="6936" max="7165" width="9.125" style="1"/>
    <col min="7166" max="7166" width="49.25" style="1" bestFit="1" customWidth="1"/>
    <col min="7167" max="7167" width="25" style="1" customWidth="1"/>
    <col min="7168" max="7168" width="21.25" style="1" customWidth="1"/>
    <col min="7169" max="7169" width="16.25" style="1" bestFit="1" customWidth="1"/>
    <col min="7170" max="7170" width="17.875" style="1" bestFit="1" customWidth="1"/>
    <col min="7171" max="7171" width="18.625" style="1" bestFit="1" customWidth="1"/>
    <col min="7172" max="7175" width="17.375" style="1" bestFit="1" customWidth="1"/>
    <col min="7176" max="7176" width="17.375" style="1" customWidth="1"/>
    <col min="7177" max="7177" width="19.25" style="1" customWidth="1"/>
    <col min="7178" max="7178" width="17.625" style="1" bestFit="1" customWidth="1"/>
    <col min="7179" max="7179" width="18.25" style="1" customWidth="1"/>
    <col min="7180" max="7180" width="30.125" style="1" customWidth="1"/>
    <col min="7181" max="7181" width="19" style="1" customWidth="1"/>
    <col min="7182" max="7182" width="20" style="1" customWidth="1"/>
    <col min="7183" max="7183" width="16.625" style="1" customWidth="1"/>
    <col min="7184" max="7184" width="16.375" style="1" customWidth="1"/>
    <col min="7185" max="7189" width="6" style="1" bestFit="1" customWidth="1"/>
    <col min="7190" max="7191" width="7" style="1" bestFit="1" customWidth="1"/>
    <col min="7192" max="7421" width="9.125" style="1"/>
    <col min="7422" max="7422" width="49.25" style="1" bestFit="1" customWidth="1"/>
    <col min="7423" max="7423" width="25" style="1" customWidth="1"/>
    <col min="7424" max="7424" width="21.25" style="1" customWidth="1"/>
    <col min="7425" max="7425" width="16.25" style="1" bestFit="1" customWidth="1"/>
    <col min="7426" max="7426" width="17.875" style="1" bestFit="1" customWidth="1"/>
    <col min="7427" max="7427" width="18.625" style="1" bestFit="1" customWidth="1"/>
    <col min="7428" max="7431" width="17.375" style="1" bestFit="1" customWidth="1"/>
    <col min="7432" max="7432" width="17.375" style="1" customWidth="1"/>
    <col min="7433" max="7433" width="19.25" style="1" customWidth="1"/>
    <col min="7434" max="7434" width="17.625" style="1" bestFit="1" customWidth="1"/>
    <col min="7435" max="7435" width="18.25" style="1" customWidth="1"/>
    <col min="7436" max="7436" width="30.125" style="1" customWidth="1"/>
    <col min="7437" max="7437" width="19" style="1" customWidth="1"/>
    <col min="7438" max="7438" width="20" style="1" customWidth="1"/>
    <col min="7439" max="7439" width="16.625" style="1" customWidth="1"/>
    <col min="7440" max="7440" width="16.375" style="1" customWidth="1"/>
    <col min="7441" max="7445" width="6" style="1" bestFit="1" customWidth="1"/>
    <col min="7446" max="7447" width="7" style="1" bestFit="1" customWidth="1"/>
    <col min="7448" max="7677" width="9.125" style="1"/>
    <col min="7678" max="7678" width="49.25" style="1" bestFit="1" customWidth="1"/>
    <col min="7679" max="7679" width="25" style="1" customWidth="1"/>
    <col min="7680" max="7680" width="21.25" style="1" customWidth="1"/>
    <col min="7681" max="7681" width="16.25" style="1" bestFit="1" customWidth="1"/>
    <col min="7682" max="7682" width="17.875" style="1" bestFit="1" customWidth="1"/>
    <col min="7683" max="7683" width="18.625" style="1" bestFit="1" customWidth="1"/>
    <col min="7684" max="7687" width="17.375" style="1" bestFit="1" customWidth="1"/>
    <col min="7688" max="7688" width="17.375" style="1" customWidth="1"/>
    <col min="7689" max="7689" width="19.25" style="1" customWidth="1"/>
    <col min="7690" max="7690" width="17.625" style="1" bestFit="1" customWidth="1"/>
    <col min="7691" max="7691" width="18.25" style="1" customWidth="1"/>
    <col min="7692" max="7692" width="30.125" style="1" customWidth="1"/>
    <col min="7693" max="7693" width="19" style="1" customWidth="1"/>
    <col min="7694" max="7694" width="20" style="1" customWidth="1"/>
    <col min="7695" max="7695" width="16.625" style="1" customWidth="1"/>
    <col min="7696" max="7696" width="16.375" style="1" customWidth="1"/>
    <col min="7697" max="7701" width="6" style="1" bestFit="1" customWidth="1"/>
    <col min="7702" max="7703" width="7" style="1" bestFit="1" customWidth="1"/>
    <col min="7704" max="7933" width="9.125" style="1"/>
    <col min="7934" max="7934" width="49.25" style="1" bestFit="1" customWidth="1"/>
    <col min="7935" max="7935" width="25" style="1" customWidth="1"/>
    <col min="7936" max="7936" width="21.25" style="1" customWidth="1"/>
    <col min="7937" max="7937" width="16.25" style="1" bestFit="1" customWidth="1"/>
    <col min="7938" max="7938" width="17.875" style="1" bestFit="1" customWidth="1"/>
    <col min="7939" max="7939" width="18.625" style="1" bestFit="1" customWidth="1"/>
    <col min="7940" max="7943" width="17.375" style="1" bestFit="1" customWidth="1"/>
    <col min="7944" max="7944" width="17.375" style="1" customWidth="1"/>
    <col min="7945" max="7945" width="19.25" style="1" customWidth="1"/>
    <col min="7946" max="7946" width="17.625" style="1" bestFit="1" customWidth="1"/>
    <col min="7947" max="7947" width="18.25" style="1" customWidth="1"/>
    <col min="7948" max="7948" width="30.125" style="1" customWidth="1"/>
    <col min="7949" max="7949" width="19" style="1" customWidth="1"/>
    <col min="7950" max="7950" width="20" style="1" customWidth="1"/>
    <col min="7951" max="7951" width="16.625" style="1" customWidth="1"/>
    <col min="7952" max="7952" width="16.375" style="1" customWidth="1"/>
    <col min="7953" max="7957" width="6" style="1" bestFit="1" customWidth="1"/>
    <col min="7958" max="7959" width="7" style="1" bestFit="1" customWidth="1"/>
    <col min="7960" max="8189" width="9.125" style="1"/>
    <col min="8190" max="8190" width="49.25" style="1" bestFit="1" customWidth="1"/>
    <col min="8191" max="8191" width="25" style="1" customWidth="1"/>
    <col min="8192" max="8192" width="21.25" style="1" customWidth="1"/>
    <col min="8193" max="8193" width="16.25" style="1" bestFit="1" customWidth="1"/>
    <col min="8194" max="8194" width="17.875" style="1" bestFit="1" customWidth="1"/>
    <col min="8195" max="8195" width="18.625" style="1" bestFit="1" customWidth="1"/>
    <col min="8196" max="8199" width="17.375" style="1" bestFit="1" customWidth="1"/>
    <col min="8200" max="8200" width="17.375" style="1" customWidth="1"/>
    <col min="8201" max="8201" width="19.25" style="1" customWidth="1"/>
    <col min="8202" max="8202" width="17.625" style="1" bestFit="1" customWidth="1"/>
    <col min="8203" max="8203" width="18.25" style="1" customWidth="1"/>
    <col min="8204" max="8204" width="30.125" style="1" customWidth="1"/>
    <col min="8205" max="8205" width="19" style="1" customWidth="1"/>
    <col min="8206" max="8206" width="20" style="1" customWidth="1"/>
    <col min="8207" max="8207" width="16.625" style="1" customWidth="1"/>
    <col min="8208" max="8208" width="16.375" style="1" customWidth="1"/>
    <col min="8209" max="8213" width="6" style="1" bestFit="1" customWidth="1"/>
    <col min="8214" max="8215" width="7" style="1" bestFit="1" customWidth="1"/>
    <col min="8216" max="8445" width="9.125" style="1"/>
    <col min="8446" max="8446" width="49.25" style="1" bestFit="1" customWidth="1"/>
    <col min="8447" max="8447" width="25" style="1" customWidth="1"/>
    <col min="8448" max="8448" width="21.25" style="1" customWidth="1"/>
    <col min="8449" max="8449" width="16.25" style="1" bestFit="1" customWidth="1"/>
    <col min="8450" max="8450" width="17.875" style="1" bestFit="1" customWidth="1"/>
    <col min="8451" max="8451" width="18.625" style="1" bestFit="1" customWidth="1"/>
    <col min="8452" max="8455" width="17.375" style="1" bestFit="1" customWidth="1"/>
    <col min="8456" max="8456" width="17.375" style="1" customWidth="1"/>
    <col min="8457" max="8457" width="19.25" style="1" customWidth="1"/>
    <col min="8458" max="8458" width="17.625" style="1" bestFit="1" customWidth="1"/>
    <col min="8459" max="8459" width="18.25" style="1" customWidth="1"/>
    <col min="8460" max="8460" width="30.125" style="1" customWidth="1"/>
    <col min="8461" max="8461" width="19" style="1" customWidth="1"/>
    <col min="8462" max="8462" width="20" style="1" customWidth="1"/>
    <col min="8463" max="8463" width="16.625" style="1" customWidth="1"/>
    <col min="8464" max="8464" width="16.375" style="1" customWidth="1"/>
    <col min="8465" max="8469" width="6" style="1" bestFit="1" customWidth="1"/>
    <col min="8470" max="8471" width="7" style="1" bestFit="1" customWidth="1"/>
    <col min="8472" max="8701" width="9.125" style="1"/>
    <col min="8702" max="8702" width="49.25" style="1" bestFit="1" customWidth="1"/>
    <col min="8703" max="8703" width="25" style="1" customWidth="1"/>
    <col min="8704" max="8704" width="21.25" style="1" customWidth="1"/>
    <col min="8705" max="8705" width="16.25" style="1" bestFit="1" customWidth="1"/>
    <col min="8706" max="8706" width="17.875" style="1" bestFit="1" customWidth="1"/>
    <col min="8707" max="8707" width="18.625" style="1" bestFit="1" customWidth="1"/>
    <col min="8708" max="8711" width="17.375" style="1" bestFit="1" customWidth="1"/>
    <col min="8712" max="8712" width="17.375" style="1" customWidth="1"/>
    <col min="8713" max="8713" width="19.25" style="1" customWidth="1"/>
    <col min="8714" max="8714" width="17.625" style="1" bestFit="1" customWidth="1"/>
    <col min="8715" max="8715" width="18.25" style="1" customWidth="1"/>
    <col min="8716" max="8716" width="30.125" style="1" customWidth="1"/>
    <col min="8717" max="8717" width="19" style="1" customWidth="1"/>
    <col min="8718" max="8718" width="20" style="1" customWidth="1"/>
    <col min="8719" max="8719" width="16.625" style="1" customWidth="1"/>
    <col min="8720" max="8720" width="16.375" style="1" customWidth="1"/>
    <col min="8721" max="8725" width="6" style="1" bestFit="1" customWidth="1"/>
    <col min="8726" max="8727" width="7" style="1" bestFit="1" customWidth="1"/>
    <col min="8728" max="8957" width="9.125" style="1"/>
    <col min="8958" max="8958" width="49.25" style="1" bestFit="1" customWidth="1"/>
    <col min="8959" max="8959" width="25" style="1" customWidth="1"/>
    <col min="8960" max="8960" width="21.25" style="1" customWidth="1"/>
    <col min="8961" max="8961" width="16.25" style="1" bestFit="1" customWidth="1"/>
    <col min="8962" max="8962" width="17.875" style="1" bestFit="1" customWidth="1"/>
    <col min="8963" max="8963" width="18.625" style="1" bestFit="1" customWidth="1"/>
    <col min="8964" max="8967" width="17.375" style="1" bestFit="1" customWidth="1"/>
    <col min="8968" max="8968" width="17.375" style="1" customWidth="1"/>
    <col min="8969" max="8969" width="19.25" style="1" customWidth="1"/>
    <col min="8970" max="8970" width="17.625" style="1" bestFit="1" customWidth="1"/>
    <col min="8971" max="8971" width="18.25" style="1" customWidth="1"/>
    <col min="8972" max="8972" width="30.125" style="1" customWidth="1"/>
    <col min="8973" max="8973" width="19" style="1" customWidth="1"/>
    <col min="8974" max="8974" width="20" style="1" customWidth="1"/>
    <col min="8975" max="8975" width="16.625" style="1" customWidth="1"/>
    <col min="8976" max="8976" width="16.375" style="1" customWidth="1"/>
    <col min="8977" max="8981" width="6" style="1" bestFit="1" customWidth="1"/>
    <col min="8982" max="8983" width="7" style="1" bestFit="1" customWidth="1"/>
    <col min="8984" max="9213" width="9.125" style="1"/>
    <col min="9214" max="9214" width="49.25" style="1" bestFit="1" customWidth="1"/>
    <col min="9215" max="9215" width="25" style="1" customWidth="1"/>
    <col min="9216" max="9216" width="21.25" style="1" customWidth="1"/>
    <col min="9217" max="9217" width="16.25" style="1" bestFit="1" customWidth="1"/>
    <col min="9218" max="9218" width="17.875" style="1" bestFit="1" customWidth="1"/>
    <col min="9219" max="9219" width="18.625" style="1" bestFit="1" customWidth="1"/>
    <col min="9220" max="9223" width="17.375" style="1" bestFit="1" customWidth="1"/>
    <col min="9224" max="9224" width="17.375" style="1" customWidth="1"/>
    <col min="9225" max="9225" width="19.25" style="1" customWidth="1"/>
    <col min="9226" max="9226" width="17.625" style="1" bestFit="1" customWidth="1"/>
    <col min="9227" max="9227" width="18.25" style="1" customWidth="1"/>
    <col min="9228" max="9228" width="30.125" style="1" customWidth="1"/>
    <col min="9229" max="9229" width="19" style="1" customWidth="1"/>
    <col min="9230" max="9230" width="20" style="1" customWidth="1"/>
    <col min="9231" max="9231" width="16.625" style="1" customWidth="1"/>
    <col min="9232" max="9232" width="16.375" style="1" customWidth="1"/>
    <col min="9233" max="9237" width="6" style="1" bestFit="1" customWidth="1"/>
    <col min="9238" max="9239" width="7" style="1" bestFit="1" customWidth="1"/>
    <col min="9240" max="9469" width="9.125" style="1"/>
    <col min="9470" max="9470" width="49.25" style="1" bestFit="1" customWidth="1"/>
    <col min="9471" max="9471" width="25" style="1" customWidth="1"/>
    <col min="9472" max="9472" width="21.25" style="1" customWidth="1"/>
    <col min="9473" max="9473" width="16.25" style="1" bestFit="1" customWidth="1"/>
    <col min="9474" max="9474" width="17.875" style="1" bestFit="1" customWidth="1"/>
    <col min="9475" max="9475" width="18.625" style="1" bestFit="1" customWidth="1"/>
    <col min="9476" max="9479" width="17.375" style="1" bestFit="1" customWidth="1"/>
    <col min="9480" max="9480" width="17.375" style="1" customWidth="1"/>
    <col min="9481" max="9481" width="19.25" style="1" customWidth="1"/>
    <col min="9482" max="9482" width="17.625" style="1" bestFit="1" customWidth="1"/>
    <col min="9483" max="9483" width="18.25" style="1" customWidth="1"/>
    <col min="9484" max="9484" width="30.125" style="1" customWidth="1"/>
    <col min="9485" max="9485" width="19" style="1" customWidth="1"/>
    <col min="9486" max="9486" width="20" style="1" customWidth="1"/>
    <col min="9487" max="9487" width="16.625" style="1" customWidth="1"/>
    <col min="9488" max="9488" width="16.375" style="1" customWidth="1"/>
    <col min="9489" max="9493" width="6" style="1" bestFit="1" customWidth="1"/>
    <col min="9494" max="9495" width="7" style="1" bestFit="1" customWidth="1"/>
    <col min="9496" max="9725" width="9.125" style="1"/>
    <col min="9726" max="9726" width="49.25" style="1" bestFit="1" customWidth="1"/>
    <col min="9727" max="9727" width="25" style="1" customWidth="1"/>
    <col min="9728" max="9728" width="21.25" style="1" customWidth="1"/>
    <col min="9729" max="9729" width="16.25" style="1" bestFit="1" customWidth="1"/>
    <col min="9730" max="9730" width="17.875" style="1" bestFit="1" customWidth="1"/>
    <col min="9731" max="9731" width="18.625" style="1" bestFit="1" customWidth="1"/>
    <col min="9732" max="9735" width="17.375" style="1" bestFit="1" customWidth="1"/>
    <col min="9736" max="9736" width="17.375" style="1" customWidth="1"/>
    <col min="9737" max="9737" width="19.25" style="1" customWidth="1"/>
    <col min="9738" max="9738" width="17.625" style="1" bestFit="1" customWidth="1"/>
    <col min="9739" max="9739" width="18.25" style="1" customWidth="1"/>
    <col min="9740" max="9740" width="30.125" style="1" customWidth="1"/>
    <col min="9741" max="9741" width="19" style="1" customWidth="1"/>
    <col min="9742" max="9742" width="20" style="1" customWidth="1"/>
    <col min="9743" max="9743" width="16.625" style="1" customWidth="1"/>
    <col min="9744" max="9744" width="16.375" style="1" customWidth="1"/>
    <col min="9745" max="9749" width="6" style="1" bestFit="1" customWidth="1"/>
    <col min="9750" max="9751" width="7" style="1" bestFit="1" customWidth="1"/>
    <col min="9752" max="9981" width="9.125" style="1"/>
    <col min="9982" max="9982" width="49.25" style="1" bestFit="1" customWidth="1"/>
    <col min="9983" max="9983" width="25" style="1" customWidth="1"/>
    <col min="9984" max="9984" width="21.25" style="1" customWidth="1"/>
    <col min="9985" max="9985" width="16.25" style="1" bestFit="1" customWidth="1"/>
    <col min="9986" max="9986" width="17.875" style="1" bestFit="1" customWidth="1"/>
    <col min="9987" max="9987" width="18.625" style="1" bestFit="1" customWidth="1"/>
    <col min="9988" max="9991" width="17.375" style="1" bestFit="1" customWidth="1"/>
    <col min="9992" max="9992" width="17.375" style="1" customWidth="1"/>
    <col min="9993" max="9993" width="19.25" style="1" customWidth="1"/>
    <col min="9994" max="9994" width="17.625" style="1" bestFit="1" customWidth="1"/>
    <col min="9995" max="9995" width="18.25" style="1" customWidth="1"/>
    <col min="9996" max="9996" width="30.125" style="1" customWidth="1"/>
    <col min="9997" max="9997" width="19" style="1" customWidth="1"/>
    <col min="9998" max="9998" width="20" style="1" customWidth="1"/>
    <col min="9999" max="9999" width="16.625" style="1" customWidth="1"/>
    <col min="10000" max="10000" width="16.375" style="1" customWidth="1"/>
    <col min="10001" max="10005" width="6" style="1" bestFit="1" customWidth="1"/>
    <col min="10006" max="10007" width="7" style="1" bestFit="1" customWidth="1"/>
    <col min="10008" max="10237" width="9.125" style="1"/>
    <col min="10238" max="10238" width="49.25" style="1" bestFit="1" customWidth="1"/>
    <col min="10239" max="10239" width="25" style="1" customWidth="1"/>
    <col min="10240" max="10240" width="21.25" style="1" customWidth="1"/>
    <col min="10241" max="10241" width="16.25" style="1" bestFit="1" customWidth="1"/>
    <col min="10242" max="10242" width="17.875" style="1" bestFit="1" customWidth="1"/>
    <col min="10243" max="10243" width="18.625" style="1" bestFit="1" customWidth="1"/>
    <col min="10244" max="10247" width="17.375" style="1" bestFit="1" customWidth="1"/>
    <col min="10248" max="10248" width="17.375" style="1" customWidth="1"/>
    <col min="10249" max="10249" width="19.25" style="1" customWidth="1"/>
    <col min="10250" max="10250" width="17.625" style="1" bestFit="1" customWidth="1"/>
    <col min="10251" max="10251" width="18.25" style="1" customWidth="1"/>
    <col min="10252" max="10252" width="30.125" style="1" customWidth="1"/>
    <col min="10253" max="10253" width="19" style="1" customWidth="1"/>
    <col min="10254" max="10254" width="20" style="1" customWidth="1"/>
    <col min="10255" max="10255" width="16.625" style="1" customWidth="1"/>
    <col min="10256" max="10256" width="16.375" style="1" customWidth="1"/>
    <col min="10257" max="10261" width="6" style="1" bestFit="1" customWidth="1"/>
    <col min="10262" max="10263" width="7" style="1" bestFit="1" customWidth="1"/>
    <col min="10264" max="10493" width="9.125" style="1"/>
    <col min="10494" max="10494" width="49.25" style="1" bestFit="1" customWidth="1"/>
    <col min="10495" max="10495" width="25" style="1" customWidth="1"/>
    <col min="10496" max="10496" width="21.25" style="1" customWidth="1"/>
    <col min="10497" max="10497" width="16.25" style="1" bestFit="1" customWidth="1"/>
    <col min="10498" max="10498" width="17.875" style="1" bestFit="1" customWidth="1"/>
    <col min="10499" max="10499" width="18.625" style="1" bestFit="1" customWidth="1"/>
    <col min="10500" max="10503" width="17.375" style="1" bestFit="1" customWidth="1"/>
    <col min="10504" max="10504" width="17.375" style="1" customWidth="1"/>
    <col min="10505" max="10505" width="19.25" style="1" customWidth="1"/>
    <col min="10506" max="10506" width="17.625" style="1" bestFit="1" customWidth="1"/>
    <col min="10507" max="10507" width="18.25" style="1" customWidth="1"/>
    <col min="10508" max="10508" width="30.125" style="1" customWidth="1"/>
    <col min="10509" max="10509" width="19" style="1" customWidth="1"/>
    <col min="10510" max="10510" width="20" style="1" customWidth="1"/>
    <col min="10511" max="10511" width="16.625" style="1" customWidth="1"/>
    <col min="10512" max="10512" width="16.375" style="1" customWidth="1"/>
    <col min="10513" max="10517" width="6" style="1" bestFit="1" customWidth="1"/>
    <col min="10518" max="10519" width="7" style="1" bestFit="1" customWidth="1"/>
    <col min="10520" max="10749" width="9.125" style="1"/>
    <col min="10750" max="10750" width="49.25" style="1" bestFit="1" customWidth="1"/>
    <col min="10751" max="10751" width="25" style="1" customWidth="1"/>
    <col min="10752" max="10752" width="21.25" style="1" customWidth="1"/>
    <col min="10753" max="10753" width="16.25" style="1" bestFit="1" customWidth="1"/>
    <col min="10754" max="10754" width="17.875" style="1" bestFit="1" customWidth="1"/>
    <col min="10755" max="10755" width="18.625" style="1" bestFit="1" customWidth="1"/>
    <col min="10756" max="10759" width="17.375" style="1" bestFit="1" customWidth="1"/>
    <col min="10760" max="10760" width="17.375" style="1" customWidth="1"/>
    <col min="10761" max="10761" width="19.25" style="1" customWidth="1"/>
    <col min="10762" max="10762" width="17.625" style="1" bestFit="1" customWidth="1"/>
    <col min="10763" max="10763" width="18.25" style="1" customWidth="1"/>
    <col min="10764" max="10764" width="30.125" style="1" customWidth="1"/>
    <col min="10765" max="10765" width="19" style="1" customWidth="1"/>
    <col min="10766" max="10766" width="20" style="1" customWidth="1"/>
    <col min="10767" max="10767" width="16.625" style="1" customWidth="1"/>
    <col min="10768" max="10768" width="16.375" style="1" customWidth="1"/>
    <col min="10769" max="10773" width="6" style="1" bestFit="1" customWidth="1"/>
    <col min="10774" max="10775" width="7" style="1" bestFit="1" customWidth="1"/>
    <col min="10776" max="11005" width="9.125" style="1"/>
    <col min="11006" max="11006" width="49.25" style="1" bestFit="1" customWidth="1"/>
    <col min="11007" max="11007" width="25" style="1" customWidth="1"/>
    <col min="11008" max="11008" width="21.25" style="1" customWidth="1"/>
    <col min="11009" max="11009" width="16.25" style="1" bestFit="1" customWidth="1"/>
    <col min="11010" max="11010" width="17.875" style="1" bestFit="1" customWidth="1"/>
    <col min="11011" max="11011" width="18.625" style="1" bestFit="1" customWidth="1"/>
    <col min="11012" max="11015" width="17.375" style="1" bestFit="1" customWidth="1"/>
    <col min="11016" max="11016" width="17.375" style="1" customWidth="1"/>
    <col min="11017" max="11017" width="19.25" style="1" customWidth="1"/>
    <col min="11018" max="11018" width="17.625" style="1" bestFit="1" customWidth="1"/>
    <col min="11019" max="11019" width="18.25" style="1" customWidth="1"/>
    <col min="11020" max="11020" width="30.125" style="1" customWidth="1"/>
    <col min="11021" max="11021" width="19" style="1" customWidth="1"/>
    <col min="11022" max="11022" width="20" style="1" customWidth="1"/>
    <col min="11023" max="11023" width="16.625" style="1" customWidth="1"/>
    <col min="11024" max="11024" width="16.375" style="1" customWidth="1"/>
    <col min="11025" max="11029" width="6" style="1" bestFit="1" customWidth="1"/>
    <col min="11030" max="11031" width="7" style="1" bestFit="1" customWidth="1"/>
    <col min="11032" max="11261" width="9.125" style="1"/>
    <col min="11262" max="11262" width="49.25" style="1" bestFit="1" customWidth="1"/>
    <col min="11263" max="11263" width="25" style="1" customWidth="1"/>
    <col min="11264" max="11264" width="21.25" style="1" customWidth="1"/>
    <col min="11265" max="11265" width="16.25" style="1" bestFit="1" customWidth="1"/>
    <col min="11266" max="11266" width="17.875" style="1" bestFit="1" customWidth="1"/>
    <col min="11267" max="11267" width="18.625" style="1" bestFit="1" customWidth="1"/>
    <col min="11268" max="11271" width="17.375" style="1" bestFit="1" customWidth="1"/>
    <col min="11272" max="11272" width="17.375" style="1" customWidth="1"/>
    <col min="11273" max="11273" width="19.25" style="1" customWidth="1"/>
    <col min="11274" max="11274" width="17.625" style="1" bestFit="1" customWidth="1"/>
    <col min="11275" max="11275" width="18.25" style="1" customWidth="1"/>
    <col min="11276" max="11276" width="30.125" style="1" customWidth="1"/>
    <col min="11277" max="11277" width="19" style="1" customWidth="1"/>
    <col min="11278" max="11278" width="20" style="1" customWidth="1"/>
    <col min="11279" max="11279" width="16.625" style="1" customWidth="1"/>
    <col min="11280" max="11280" width="16.375" style="1" customWidth="1"/>
    <col min="11281" max="11285" width="6" style="1" bestFit="1" customWidth="1"/>
    <col min="11286" max="11287" width="7" style="1" bestFit="1" customWidth="1"/>
    <col min="11288" max="11517" width="9.125" style="1"/>
    <col min="11518" max="11518" width="49.25" style="1" bestFit="1" customWidth="1"/>
    <col min="11519" max="11519" width="25" style="1" customWidth="1"/>
    <col min="11520" max="11520" width="21.25" style="1" customWidth="1"/>
    <col min="11521" max="11521" width="16.25" style="1" bestFit="1" customWidth="1"/>
    <col min="11522" max="11522" width="17.875" style="1" bestFit="1" customWidth="1"/>
    <col min="11523" max="11523" width="18.625" style="1" bestFit="1" customWidth="1"/>
    <col min="11524" max="11527" width="17.375" style="1" bestFit="1" customWidth="1"/>
    <col min="11528" max="11528" width="17.375" style="1" customWidth="1"/>
    <col min="11529" max="11529" width="19.25" style="1" customWidth="1"/>
    <col min="11530" max="11530" width="17.625" style="1" bestFit="1" customWidth="1"/>
    <col min="11531" max="11531" width="18.25" style="1" customWidth="1"/>
    <col min="11532" max="11532" width="30.125" style="1" customWidth="1"/>
    <col min="11533" max="11533" width="19" style="1" customWidth="1"/>
    <col min="11534" max="11534" width="20" style="1" customWidth="1"/>
    <col min="11535" max="11535" width="16.625" style="1" customWidth="1"/>
    <col min="11536" max="11536" width="16.375" style="1" customWidth="1"/>
    <col min="11537" max="11541" width="6" style="1" bestFit="1" customWidth="1"/>
    <col min="11542" max="11543" width="7" style="1" bestFit="1" customWidth="1"/>
    <col min="11544" max="11773" width="9.125" style="1"/>
    <col min="11774" max="11774" width="49.25" style="1" bestFit="1" customWidth="1"/>
    <col min="11775" max="11775" width="25" style="1" customWidth="1"/>
    <col min="11776" max="11776" width="21.25" style="1" customWidth="1"/>
    <col min="11777" max="11777" width="16.25" style="1" bestFit="1" customWidth="1"/>
    <col min="11778" max="11778" width="17.875" style="1" bestFit="1" customWidth="1"/>
    <col min="11779" max="11779" width="18.625" style="1" bestFit="1" customWidth="1"/>
    <col min="11780" max="11783" width="17.375" style="1" bestFit="1" customWidth="1"/>
    <col min="11784" max="11784" width="17.375" style="1" customWidth="1"/>
    <col min="11785" max="11785" width="19.25" style="1" customWidth="1"/>
    <col min="11786" max="11786" width="17.625" style="1" bestFit="1" customWidth="1"/>
    <col min="11787" max="11787" width="18.25" style="1" customWidth="1"/>
    <col min="11788" max="11788" width="30.125" style="1" customWidth="1"/>
    <col min="11789" max="11789" width="19" style="1" customWidth="1"/>
    <col min="11790" max="11790" width="20" style="1" customWidth="1"/>
    <col min="11791" max="11791" width="16.625" style="1" customWidth="1"/>
    <col min="11792" max="11792" width="16.375" style="1" customWidth="1"/>
    <col min="11793" max="11797" width="6" style="1" bestFit="1" customWidth="1"/>
    <col min="11798" max="11799" width="7" style="1" bestFit="1" customWidth="1"/>
    <col min="11800" max="12029" width="9.125" style="1"/>
    <col min="12030" max="12030" width="49.25" style="1" bestFit="1" customWidth="1"/>
    <col min="12031" max="12031" width="25" style="1" customWidth="1"/>
    <col min="12032" max="12032" width="21.25" style="1" customWidth="1"/>
    <col min="12033" max="12033" width="16.25" style="1" bestFit="1" customWidth="1"/>
    <col min="12034" max="12034" width="17.875" style="1" bestFit="1" customWidth="1"/>
    <col min="12035" max="12035" width="18.625" style="1" bestFit="1" customWidth="1"/>
    <col min="12036" max="12039" width="17.375" style="1" bestFit="1" customWidth="1"/>
    <col min="12040" max="12040" width="17.375" style="1" customWidth="1"/>
    <col min="12041" max="12041" width="19.25" style="1" customWidth="1"/>
    <col min="12042" max="12042" width="17.625" style="1" bestFit="1" customWidth="1"/>
    <col min="12043" max="12043" width="18.25" style="1" customWidth="1"/>
    <col min="12044" max="12044" width="30.125" style="1" customWidth="1"/>
    <col min="12045" max="12045" width="19" style="1" customWidth="1"/>
    <col min="12046" max="12046" width="20" style="1" customWidth="1"/>
    <col min="12047" max="12047" width="16.625" style="1" customWidth="1"/>
    <col min="12048" max="12048" width="16.375" style="1" customWidth="1"/>
    <col min="12049" max="12053" width="6" style="1" bestFit="1" customWidth="1"/>
    <col min="12054" max="12055" width="7" style="1" bestFit="1" customWidth="1"/>
    <col min="12056" max="12285" width="9.125" style="1"/>
    <col min="12286" max="12286" width="49.25" style="1" bestFit="1" customWidth="1"/>
    <col min="12287" max="12287" width="25" style="1" customWidth="1"/>
    <col min="12288" max="12288" width="21.25" style="1" customWidth="1"/>
    <col min="12289" max="12289" width="16.25" style="1" bestFit="1" customWidth="1"/>
    <col min="12290" max="12290" width="17.875" style="1" bestFit="1" customWidth="1"/>
    <col min="12291" max="12291" width="18.625" style="1" bestFit="1" customWidth="1"/>
    <col min="12292" max="12295" width="17.375" style="1" bestFit="1" customWidth="1"/>
    <col min="12296" max="12296" width="17.375" style="1" customWidth="1"/>
    <col min="12297" max="12297" width="19.25" style="1" customWidth="1"/>
    <col min="12298" max="12298" width="17.625" style="1" bestFit="1" customWidth="1"/>
    <col min="12299" max="12299" width="18.25" style="1" customWidth="1"/>
    <col min="12300" max="12300" width="30.125" style="1" customWidth="1"/>
    <col min="12301" max="12301" width="19" style="1" customWidth="1"/>
    <col min="12302" max="12302" width="20" style="1" customWidth="1"/>
    <col min="12303" max="12303" width="16.625" style="1" customWidth="1"/>
    <col min="12304" max="12304" width="16.375" style="1" customWidth="1"/>
    <col min="12305" max="12309" width="6" style="1" bestFit="1" customWidth="1"/>
    <col min="12310" max="12311" width="7" style="1" bestFit="1" customWidth="1"/>
    <col min="12312" max="12541" width="9.125" style="1"/>
    <col min="12542" max="12542" width="49.25" style="1" bestFit="1" customWidth="1"/>
    <col min="12543" max="12543" width="25" style="1" customWidth="1"/>
    <col min="12544" max="12544" width="21.25" style="1" customWidth="1"/>
    <col min="12545" max="12545" width="16.25" style="1" bestFit="1" customWidth="1"/>
    <col min="12546" max="12546" width="17.875" style="1" bestFit="1" customWidth="1"/>
    <col min="12547" max="12547" width="18.625" style="1" bestFit="1" customWidth="1"/>
    <col min="12548" max="12551" width="17.375" style="1" bestFit="1" customWidth="1"/>
    <col min="12552" max="12552" width="17.375" style="1" customWidth="1"/>
    <col min="12553" max="12553" width="19.25" style="1" customWidth="1"/>
    <col min="12554" max="12554" width="17.625" style="1" bestFit="1" customWidth="1"/>
    <col min="12555" max="12555" width="18.25" style="1" customWidth="1"/>
    <col min="12556" max="12556" width="30.125" style="1" customWidth="1"/>
    <col min="12557" max="12557" width="19" style="1" customWidth="1"/>
    <col min="12558" max="12558" width="20" style="1" customWidth="1"/>
    <col min="12559" max="12559" width="16.625" style="1" customWidth="1"/>
    <col min="12560" max="12560" width="16.375" style="1" customWidth="1"/>
    <col min="12561" max="12565" width="6" style="1" bestFit="1" customWidth="1"/>
    <col min="12566" max="12567" width="7" style="1" bestFit="1" customWidth="1"/>
    <col min="12568" max="12797" width="9.125" style="1"/>
    <col min="12798" max="12798" width="49.25" style="1" bestFit="1" customWidth="1"/>
    <col min="12799" max="12799" width="25" style="1" customWidth="1"/>
    <col min="12800" max="12800" width="21.25" style="1" customWidth="1"/>
    <col min="12801" max="12801" width="16.25" style="1" bestFit="1" customWidth="1"/>
    <col min="12802" max="12802" width="17.875" style="1" bestFit="1" customWidth="1"/>
    <col min="12803" max="12803" width="18.625" style="1" bestFit="1" customWidth="1"/>
    <col min="12804" max="12807" width="17.375" style="1" bestFit="1" customWidth="1"/>
    <col min="12808" max="12808" width="17.375" style="1" customWidth="1"/>
    <col min="12809" max="12809" width="19.25" style="1" customWidth="1"/>
    <col min="12810" max="12810" width="17.625" style="1" bestFit="1" customWidth="1"/>
    <col min="12811" max="12811" width="18.25" style="1" customWidth="1"/>
    <col min="12812" max="12812" width="30.125" style="1" customWidth="1"/>
    <col min="12813" max="12813" width="19" style="1" customWidth="1"/>
    <col min="12814" max="12814" width="20" style="1" customWidth="1"/>
    <col min="12815" max="12815" width="16.625" style="1" customWidth="1"/>
    <col min="12816" max="12816" width="16.375" style="1" customWidth="1"/>
    <col min="12817" max="12821" width="6" style="1" bestFit="1" customWidth="1"/>
    <col min="12822" max="12823" width="7" style="1" bestFit="1" customWidth="1"/>
    <col min="12824" max="13053" width="9.125" style="1"/>
    <col min="13054" max="13054" width="49.25" style="1" bestFit="1" customWidth="1"/>
    <col min="13055" max="13055" width="25" style="1" customWidth="1"/>
    <col min="13056" max="13056" width="21.25" style="1" customWidth="1"/>
    <col min="13057" max="13057" width="16.25" style="1" bestFit="1" customWidth="1"/>
    <col min="13058" max="13058" width="17.875" style="1" bestFit="1" customWidth="1"/>
    <col min="13059" max="13059" width="18.625" style="1" bestFit="1" customWidth="1"/>
    <col min="13060" max="13063" width="17.375" style="1" bestFit="1" customWidth="1"/>
    <col min="13064" max="13064" width="17.375" style="1" customWidth="1"/>
    <col min="13065" max="13065" width="19.25" style="1" customWidth="1"/>
    <col min="13066" max="13066" width="17.625" style="1" bestFit="1" customWidth="1"/>
    <col min="13067" max="13067" width="18.25" style="1" customWidth="1"/>
    <col min="13068" max="13068" width="30.125" style="1" customWidth="1"/>
    <col min="13069" max="13069" width="19" style="1" customWidth="1"/>
    <col min="13070" max="13070" width="20" style="1" customWidth="1"/>
    <col min="13071" max="13071" width="16.625" style="1" customWidth="1"/>
    <col min="13072" max="13072" width="16.375" style="1" customWidth="1"/>
    <col min="13073" max="13077" width="6" style="1" bestFit="1" customWidth="1"/>
    <col min="13078" max="13079" width="7" style="1" bestFit="1" customWidth="1"/>
    <col min="13080" max="13309" width="9.125" style="1"/>
    <col min="13310" max="13310" width="49.25" style="1" bestFit="1" customWidth="1"/>
    <col min="13311" max="13311" width="25" style="1" customWidth="1"/>
    <col min="13312" max="13312" width="21.25" style="1" customWidth="1"/>
    <col min="13313" max="13313" width="16.25" style="1" bestFit="1" customWidth="1"/>
    <col min="13314" max="13314" width="17.875" style="1" bestFit="1" customWidth="1"/>
    <col min="13315" max="13315" width="18.625" style="1" bestFit="1" customWidth="1"/>
    <col min="13316" max="13319" width="17.375" style="1" bestFit="1" customWidth="1"/>
    <col min="13320" max="13320" width="17.375" style="1" customWidth="1"/>
    <col min="13321" max="13321" width="19.25" style="1" customWidth="1"/>
    <col min="13322" max="13322" width="17.625" style="1" bestFit="1" customWidth="1"/>
    <col min="13323" max="13323" width="18.25" style="1" customWidth="1"/>
    <col min="13324" max="13324" width="30.125" style="1" customWidth="1"/>
    <col min="13325" max="13325" width="19" style="1" customWidth="1"/>
    <col min="13326" max="13326" width="20" style="1" customWidth="1"/>
    <col min="13327" max="13327" width="16.625" style="1" customWidth="1"/>
    <col min="13328" max="13328" width="16.375" style="1" customWidth="1"/>
    <col min="13329" max="13333" width="6" style="1" bestFit="1" customWidth="1"/>
    <col min="13334" max="13335" width="7" style="1" bestFit="1" customWidth="1"/>
    <col min="13336" max="13565" width="9.125" style="1"/>
    <col min="13566" max="13566" width="49.25" style="1" bestFit="1" customWidth="1"/>
    <col min="13567" max="13567" width="25" style="1" customWidth="1"/>
    <col min="13568" max="13568" width="21.25" style="1" customWidth="1"/>
    <col min="13569" max="13569" width="16.25" style="1" bestFit="1" customWidth="1"/>
    <col min="13570" max="13570" width="17.875" style="1" bestFit="1" customWidth="1"/>
    <col min="13571" max="13571" width="18.625" style="1" bestFit="1" customWidth="1"/>
    <col min="13572" max="13575" width="17.375" style="1" bestFit="1" customWidth="1"/>
    <col min="13576" max="13576" width="17.375" style="1" customWidth="1"/>
    <col min="13577" max="13577" width="19.25" style="1" customWidth="1"/>
    <col min="13578" max="13578" width="17.625" style="1" bestFit="1" customWidth="1"/>
    <col min="13579" max="13579" width="18.25" style="1" customWidth="1"/>
    <col min="13580" max="13580" width="30.125" style="1" customWidth="1"/>
    <col min="13581" max="13581" width="19" style="1" customWidth="1"/>
    <col min="13582" max="13582" width="20" style="1" customWidth="1"/>
    <col min="13583" max="13583" width="16.625" style="1" customWidth="1"/>
    <col min="13584" max="13584" width="16.375" style="1" customWidth="1"/>
    <col min="13585" max="13589" width="6" style="1" bestFit="1" customWidth="1"/>
    <col min="13590" max="13591" width="7" style="1" bestFit="1" customWidth="1"/>
    <col min="13592" max="13821" width="9.125" style="1"/>
    <col min="13822" max="13822" width="49.25" style="1" bestFit="1" customWidth="1"/>
    <col min="13823" max="13823" width="25" style="1" customWidth="1"/>
    <col min="13824" max="13824" width="21.25" style="1" customWidth="1"/>
    <col min="13825" max="13825" width="16.25" style="1" bestFit="1" customWidth="1"/>
    <col min="13826" max="13826" width="17.875" style="1" bestFit="1" customWidth="1"/>
    <col min="13827" max="13827" width="18.625" style="1" bestFit="1" customWidth="1"/>
    <col min="13828" max="13831" width="17.375" style="1" bestFit="1" customWidth="1"/>
    <col min="13832" max="13832" width="17.375" style="1" customWidth="1"/>
    <col min="13833" max="13833" width="19.25" style="1" customWidth="1"/>
    <col min="13834" max="13834" width="17.625" style="1" bestFit="1" customWidth="1"/>
    <col min="13835" max="13835" width="18.25" style="1" customWidth="1"/>
    <col min="13836" max="13836" width="30.125" style="1" customWidth="1"/>
    <col min="13837" max="13837" width="19" style="1" customWidth="1"/>
    <col min="13838" max="13838" width="20" style="1" customWidth="1"/>
    <col min="13839" max="13839" width="16.625" style="1" customWidth="1"/>
    <col min="13840" max="13840" width="16.375" style="1" customWidth="1"/>
    <col min="13841" max="13845" width="6" style="1" bestFit="1" customWidth="1"/>
    <col min="13846" max="13847" width="7" style="1" bestFit="1" customWidth="1"/>
    <col min="13848" max="14077" width="9.125" style="1"/>
    <col min="14078" max="14078" width="49.25" style="1" bestFit="1" customWidth="1"/>
    <col min="14079" max="14079" width="25" style="1" customWidth="1"/>
    <col min="14080" max="14080" width="21.25" style="1" customWidth="1"/>
    <col min="14081" max="14081" width="16.25" style="1" bestFit="1" customWidth="1"/>
    <col min="14082" max="14082" width="17.875" style="1" bestFit="1" customWidth="1"/>
    <col min="14083" max="14083" width="18.625" style="1" bestFit="1" customWidth="1"/>
    <col min="14084" max="14087" width="17.375" style="1" bestFit="1" customWidth="1"/>
    <col min="14088" max="14088" width="17.375" style="1" customWidth="1"/>
    <col min="14089" max="14089" width="19.25" style="1" customWidth="1"/>
    <col min="14090" max="14090" width="17.625" style="1" bestFit="1" customWidth="1"/>
    <col min="14091" max="14091" width="18.25" style="1" customWidth="1"/>
    <col min="14092" max="14092" width="30.125" style="1" customWidth="1"/>
    <col min="14093" max="14093" width="19" style="1" customWidth="1"/>
    <col min="14094" max="14094" width="20" style="1" customWidth="1"/>
    <col min="14095" max="14095" width="16.625" style="1" customWidth="1"/>
    <col min="14096" max="14096" width="16.375" style="1" customWidth="1"/>
    <col min="14097" max="14101" width="6" style="1" bestFit="1" customWidth="1"/>
    <col min="14102" max="14103" width="7" style="1" bestFit="1" customWidth="1"/>
    <col min="14104" max="14333" width="9.125" style="1"/>
    <col min="14334" max="14334" width="49.25" style="1" bestFit="1" customWidth="1"/>
    <col min="14335" max="14335" width="25" style="1" customWidth="1"/>
    <col min="14336" max="14336" width="21.25" style="1" customWidth="1"/>
    <col min="14337" max="14337" width="16.25" style="1" bestFit="1" customWidth="1"/>
    <col min="14338" max="14338" width="17.875" style="1" bestFit="1" customWidth="1"/>
    <col min="14339" max="14339" width="18.625" style="1" bestFit="1" customWidth="1"/>
    <col min="14340" max="14343" width="17.375" style="1" bestFit="1" customWidth="1"/>
    <col min="14344" max="14344" width="17.375" style="1" customWidth="1"/>
    <col min="14345" max="14345" width="19.25" style="1" customWidth="1"/>
    <col min="14346" max="14346" width="17.625" style="1" bestFit="1" customWidth="1"/>
    <col min="14347" max="14347" width="18.25" style="1" customWidth="1"/>
    <col min="14348" max="14348" width="30.125" style="1" customWidth="1"/>
    <col min="14349" max="14349" width="19" style="1" customWidth="1"/>
    <col min="14350" max="14350" width="20" style="1" customWidth="1"/>
    <col min="14351" max="14351" width="16.625" style="1" customWidth="1"/>
    <col min="14352" max="14352" width="16.375" style="1" customWidth="1"/>
    <col min="14353" max="14357" width="6" style="1" bestFit="1" customWidth="1"/>
    <col min="14358" max="14359" width="7" style="1" bestFit="1" customWidth="1"/>
    <col min="14360" max="14589" width="9.125" style="1"/>
    <col min="14590" max="14590" width="49.25" style="1" bestFit="1" customWidth="1"/>
    <col min="14591" max="14591" width="25" style="1" customWidth="1"/>
    <col min="14592" max="14592" width="21.25" style="1" customWidth="1"/>
    <col min="14593" max="14593" width="16.25" style="1" bestFit="1" customWidth="1"/>
    <col min="14594" max="14594" width="17.875" style="1" bestFit="1" customWidth="1"/>
    <col min="14595" max="14595" width="18.625" style="1" bestFit="1" customWidth="1"/>
    <col min="14596" max="14599" width="17.375" style="1" bestFit="1" customWidth="1"/>
    <col min="14600" max="14600" width="17.375" style="1" customWidth="1"/>
    <col min="14601" max="14601" width="19.25" style="1" customWidth="1"/>
    <col min="14602" max="14602" width="17.625" style="1" bestFit="1" customWidth="1"/>
    <col min="14603" max="14603" width="18.25" style="1" customWidth="1"/>
    <col min="14604" max="14604" width="30.125" style="1" customWidth="1"/>
    <col min="14605" max="14605" width="19" style="1" customWidth="1"/>
    <col min="14606" max="14606" width="20" style="1" customWidth="1"/>
    <col min="14607" max="14607" width="16.625" style="1" customWidth="1"/>
    <col min="14608" max="14608" width="16.375" style="1" customWidth="1"/>
    <col min="14609" max="14613" width="6" style="1" bestFit="1" customWidth="1"/>
    <col min="14614" max="14615" width="7" style="1" bestFit="1" customWidth="1"/>
    <col min="14616" max="14845" width="9.125" style="1"/>
    <col min="14846" max="14846" width="49.25" style="1" bestFit="1" customWidth="1"/>
    <col min="14847" max="14847" width="25" style="1" customWidth="1"/>
    <col min="14848" max="14848" width="21.25" style="1" customWidth="1"/>
    <col min="14849" max="14849" width="16.25" style="1" bestFit="1" customWidth="1"/>
    <col min="14850" max="14850" width="17.875" style="1" bestFit="1" customWidth="1"/>
    <col min="14851" max="14851" width="18.625" style="1" bestFit="1" customWidth="1"/>
    <col min="14852" max="14855" width="17.375" style="1" bestFit="1" customWidth="1"/>
    <col min="14856" max="14856" width="17.375" style="1" customWidth="1"/>
    <col min="14857" max="14857" width="19.25" style="1" customWidth="1"/>
    <col min="14858" max="14858" width="17.625" style="1" bestFit="1" customWidth="1"/>
    <col min="14859" max="14859" width="18.25" style="1" customWidth="1"/>
    <col min="14860" max="14860" width="30.125" style="1" customWidth="1"/>
    <col min="14861" max="14861" width="19" style="1" customWidth="1"/>
    <col min="14862" max="14862" width="20" style="1" customWidth="1"/>
    <col min="14863" max="14863" width="16.625" style="1" customWidth="1"/>
    <col min="14864" max="14864" width="16.375" style="1" customWidth="1"/>
    <col min="14865" max="14869" width="6" style="1" bestFit="1" customWidth="1"/>
    <col min="14870" max="14871" width="7" style="1" bestFit="1" customWidth="1"/>
    <col min="14872" max="15101" width="9.125" style="1"/>
    <col min="15102" max="15102" width="49.25" style="1" bestFit="1" customWidth="1"/>
    <col min="15103" max="15103" width="25" style="1" customWidth="1"/>
    <col min="15104" max="15104" width="21.25" style="1" customWidth="1"/>
    <col min="15105" max="15105" width="16.25" style="1" bestFit="1" customWidth="1"/>
    <col min="15106" max="15106" width="17.875" style="1" bestFit="1" customWidth="1"/>
    <col min="15107" max="15107" width="18.625" style="1" bestFit="1" customWidth="1"/>
    <col min="15108" max="15111" width="17.375" style="1" bestFit="1" customWidth="1"/>
    <col min="15112" max="15112" width="17.375" style="1" customWidth="1"/>
    <col min="15113" max="15113" width="19.25" style="1" customWidth="1"/>
    <col min="15114" max="15114" width="17.625" style="1" bestFit="1" customWidth="1"/>
    <col min="15115" max="15115" width="18.25" style="1" customWidth="1"/>
    <col min="15116" max="15116" width="30.125" style="1" customWidth="1"/>
    <col min="15117" max="15117" width="19" style="1" customWidth="1"/>
    <col min="15118" max="15118" width="20" style="1" customWidth="1"/>
    <col min="15119" max="15119" width="16.625" style="1" customWidth="1"/>
    <col min="15120" max="15120" width="16.375" style="1" customWidth="1"/>
    <col min="15121" max="15125" width="6" style="1" bestFit="1" customWidth="1"/>
    <col min="15126" max="15127" width="7" style="1" bestFit="1" customWidth="1"/>
    <col min="15128" max="15357" width="9.125" style="1"/>
    <col min="15358" max="15358" width="49.25" style="1" bestFit="1" customWidth="1"/>
    <col min="15359" max="15359" width="25" style="1" customWidth="1"/>
    <col min="15360" max="15360" width="21.25" style="1" customWidth="1"/>
    <col min="15361" max="15361" width="16.25" style="1" bestFit="1" customWidth="1"/>
    <col min="15362" max="15362" width="17.875" style="1" bestFit="1" customWidth="1"/>
    <col min="15363" max="15363" width="18.625" style="1" bestFit="1" customWidth="1"/>
    <col min="15364" max="15367" width="17.375" style="1" bestFit="1" customWidth="1"/>
    <col min="15368" max="15368" width="17.375" style="1" customWidth="1"/>
    <col min="15369" max="15369" width="19.25" style="1" customWidth="1"/>
    <col min="15370" max="15370" width="17.625" style="1" bestFit="1" customWidth="1"/>
    <col min="15371" max="15371" width="18.25" style="1" customWidth="1"/>
    <col min="15372" max="15372" width="30.125" style="1" customWidth="1"/>
    <col min="15373" max="15373" width="19" style="1" customWidth="1"/>
    <col min="15374" max="15374" width="20" style="1" customWidth="1"/>
    <col min="15375" max="15375" width="16.625" style="1" customWidth="1"/>
    <col min="15376" max="15376" width="16.375" style="1" customWidth="1"/>
    <col min="15377" max="15381" width="6" style="1" bestFit="1" customWidth="1"/>
    <col min="15382" max="15383" width="7" style="1" bestFit="1" customWidth="1"/>
    <col min="15384" max="15613" width="9.125" style="1"/>
    <col min="15614" max="15614" width="49.25" style="1" bestFit="1" customWidth="1"/>
    <col min="15615" max="15615" width="25" style="1" customWidth="1"/>
    <col min="15616" max="15616" width="21.25" style="1" customWidth="1"/>
    <col min="15617" max="15617" width="16.25" style="1" bestFit="1" customWidth="1"/>
    <col min="15618" max="15618" width="17.875" style="1" bestFit="1" customWidth="1"/>
    <col min="15619" max="15619" width="18.625" style="1" bestFit="1" customWidth="1"/>
    <col min="15620" max="15623" width="17.375" style="1" bestFit="1" customWidth="1"/>
    <col min="15624" max="15624" width="17.375" style="1" customWidth="1"/>
    <col min="15625" max="15625" width="19.25" style="1" customWidth="1"/>
    <col min="15626" max="15626" width="17.625" style="1" bestFit="1" customWidth="1"/>
    <col min="15627" max="15627" width="18.25" style="1" customWidth="1"/>
    <col min="15628" max="15628" width="30.125" style="1" customWidth="1"/>
    <col min="15629" max="15629" width="19" style="1" customWidth="1"/>
    <col min="15630" max="15630" width="20" style="1" customWidth="1"/>
    <col min="15631" max="15631" width="16.625" style="1" customWidth="1"/>
    <col min="15632" max="15632" width="16.375" style="1" customWidth="1"/>
    <col min="15633" max="15637" width="6" style="1" bestFit="1" customWidth="1"/>
    <col min="15638" max="15639" width="7" style="1" bestFit="1" customWidth="1"/>
    <col min="15640" max="15869" width="9.125" style="1"/>
    <col min="15870" max="15870" width="49.25" style="1" bestFit="1" customWidth="1"/>
    <col min="15871" max="15871" width="25" style="1" customWidth="1"/>
    <col min="15872" max="15872" width="21.25" style="1" customWidth="1"/>
    <col min="15873" max="15873" width="16.25" style="1" bestFit="1" customWidth="1"/>
    <col min="15874" max="15874" width="17.875" style="1" bestFit="1" customWidth="1"/>
    <col min="15875" max="15875" width="18.625" style="1" bestFit="1" customWidth="1"/>
    <col min="15876" max="15879" width="17.375" style="1" bestFit="1" customWidth="1"/>
    <col min="15880" max="15880" width="17.375" style="1" customWidth="1"/>
    <col min="15881" max="15881" width="19.25" style="1" customWidth="1"/>
    <col min="15882" max="15882" width="17.625" style="1" bestFit="1" customWidth="1"/>
    <col min="15883" max="15883" width="18.25" style="1" customWidth="1"/>
    <col min="15884" max="15884" width="30.125" style="1" customWidth="1"/>
    <col min="15885" max="15885" width="19" style="1" customWidth="1"/>
    <col min="15886" max="15886" width="20" style="1" customWidth="1"/>
    <col min="15887" max="15887" width="16.625" style="1" customWidth="1"/>
    <col min="15888" max="15888" width="16.375" style="1" customWidth="1"/>
    <col min="15889" max="15893" width="6" style="1" bestFit="1" customWidth="1"/>
    <col min="15894" max="15895" width="7" style="1" bestFit="1" customWidth="1"/>
    <col min="15896" max="16125" width="9.125" style="1"/>
    <col min="16126" max="16126" width="49.25" style="1" bestFit="1" customWidth="1"/>
    <col min="16127" max="16127" width="25" style="1" customWidth="1"/>
    <col min="16128" max="16128" width="21.25" style="1" customWidth="1"/>
    <col min="16129" max="16129" width="16.25" style="1" bestFit="1" customWidth="1"/>
    <col min="16130" max="16130" width="17.875" style="1" bestFit="1" customWidth="1"/>
    <col min="16131" max="16131" width="18.625" style="1" bestFit="1" customWidth="1"/>
    <col min="16132" max="16135" width="17.375" style="1" bestFit="1" customWidth="1"/>
    <col min="16136" max="16136" width="17.375" style="1" customWidth="1"/>
    <col min="16137" max="16137" width="19.25" style="1" customWidth="1"/>
    <col min="16138" max="16138" width="17.625" style="1" bestFit="1" customWidth="1"/>
    <col min="16139" max="16139" width="18.25" style="1" customWidth="1"/>
    <col min="16140" max="16140" width="30.125" style="1" customWidth="1"/>
    <col min="16141" max="16141" width="19" style="1" customWidth="1"/>
    <col min="16142" max="16142" width="20" style="1" customWidth="1"/>
    <col min="16143" max="16143" width="16.625" style="1" customWidth="1"/>
    <col min="16144" max="16144" width="16.375" style="1" customWidth="1"/>
    <col min="16145" max="16149" width="6" style="1" bestFit="1" customWidth="1"/>
    <col min="16150" max="16151" width="7" style="1" bestFit="1" customWidth="1"/>
    <col min="16152" max="16384" width="9.125" style="1"/>
  </cols>
  <sheetData>
    <row r="1" spans="1:23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23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23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23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23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3" ht="18.75" x14ac:dyDescent="0.2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23" ht="15.75" x14ac:dyDescent="0.25">
      <c r="B8" s="5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23" ht="15.75" x14ac:dyDescent="0.25">
      <c r="B9" s="6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3" x14ac:dyDescent="0.25">
      <c r="B10" s="7" t="s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23" x14ac:dyDescent="0.25">
      <c r="F11" s="8"/>
      <c r="G11" s="9"/>
      <c r="H11" s="10"/>
      <c r="L11" s="11"/>
    </row>
    <row r="12" spans="1:23" ht="31.5" x14ac:dyDescent="0.25">
      <c r="B12" s="12" t="s">
        <v>4</v>
      </c>
      <c r="C12" s="13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13" t="s">
        <v>12</v>
      </c>
      <c r="K12" s="13" t="s">
        <v>13</v>
      </c>
      <c r="L12" s="13" t="s">
        <v>5</v>
      </c>
      <c r="M12" s="14"/>
      <c r="N12" s="14"/>
      <c r="O12" s="14"/>
      <c r="V12" s="9"/>
      <c r="W12" s="9"/>
    </row>
    <row r="13" spans="1:23" x14ac:dyDescent="0.25">
      <c r="B13" s="15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5">
      <c r="B14" s="18" t="s">
        <v>15</v>
      </c>
      <c r="C14" s="19">
        <f>SUM(C15:C19)</f>
        <v>119360541.49000001</v>
      </c>
      <c r="D14" s="19">
        <f>SUM(D15:D19)</f>
        <v>318190991</v>
      </c>
      <c r="E14" s="19">
        <f>SUM(E15:E19)</f>
        <v>318190991</v>
      </c>
      <c r="F14" s="19">
        <f t="shared" ref="F14:K14" si="0">SUM(F15:F19)</f>
        <v>0</v>
      </c>
      <c r="G14" s="19">
        <f t="shared" si="0"/>
        <v>37318968.469999999</v>
      </c>
      <c r="H14" s="19">
        <f t="shared" si="0"/>
        <v>19293439.140000001</v>
      </c>
      <c r="I14" s="19">
        <f t="shared" si="0"/>
        <v>21581008.240000002</v>
      </c>
      <c r="J14" s="19">
        <f t="shared" si="0"/>
        <v>20422105.310000002</v>
      </c>
      <c r="K14" s="19">
        <f t="shared" si="0"/>
        <v>20745020.330000002</v>
      </c>
      <c r="L14" s="19">
        <f>SUM(L15:L19)</f>
        <v>119360541.49000001</v>
      </c>
      <c r="M14" s="20"/>
      <c r="N14" s="21"/>
      <c r="O14" s="20"/>
    </row>
    <row r="15" spans="1:23" x14ac:dyDescent="0.25">
      <c r="A15" s="1" t="str">
        <f>LEFT(B15,5)</f>
        <v>2.1.1</v>
      </c>
      <c r="B15" s="22" t="s">
        <v>16</v>
      </c>
      <c r="C15" s="8">
        <f>SUM(F15:K15)</f>
        <v>100957901.88000001</v>
      </c>
      <c r="D15" s="8">
        <f>IFERROR(VLOOKUP(A15,'[1]Presupuesto CAID 2022 mod'!$C$10:$E$252,3,FALSE),0)</f>
        <v>280012878</v>
      </c>
      <c r="E15" s="8">
        <f>IFERROR(VLOOKUP(A15,'[1]Presupuesto CAID 2022 mod'!$C$10:$J$252,8,FALSE),0)</f>
        <v>247173780.11944398</v>
      </c>
      <c r="F15" s="8">
        <v>0</v>
      </c>
      <c r="G15" s="8">
        <f>IFERROR(VLOOKUP(A15,'[1]Ejecutado Devengado 2022'!$C$10:$G$246,5,FALSE),0)</f>
        <v>31419442.91</v>
      </c>
      <c r="H15" s="8">
        <f>IFERROR(VLOOKUP(A15,'[1]Ejecutado Devengado 2022'!$C$10:$H$246,6,FALSE),0)</f>
        <v>16271830.130000001</v>
      </c>
      <c r="I15" s="8">
        <f>IFERROR(VLOOKUP(A15,'[1]Ejecutado Devengado 2022'!$C$10:$I$249,7,FALSE),0)</f>
        <v>18480226.41</v>
      </c>
      <c r="J15" s="8">
        <f>IFERROR(VLOOKUP(A15,'[1]Ejecutado Devengado 2022'!$C$10:$J$249,8,FALSE),0)</f>
        <v>17249517.880000003</v>
      </c>
      <c r="K15" s="8">
        <f>IFERROR(VLOOKUP(A15,'[1]Ejecutado Devengado 2022'!$C$10:$K$249,9,FALSE),0)</f>
        <v>17536884.550000001</v>
      </c>
      <c r="L15" s="8">
        <f>SUM(F15:K15)</f>
        <v>100957901.88000001</v>
      </c>
      <c r="M15" s="17"/>
      <c r="N15" s="17"/>
      <c r="O15" s="17"/>
    </row>
    <row r="16" spans="1:23" x14ac:dyDescent="0.25">
      <c r="A16" s="1" t="str">
        <f t="shared" ref="A16:A70" si="1">LEFT(B16,5)</f>
        <v>2.1.2</v>
      </c>
      <c r="B16" s="22" t="s">
        <v>17</v>
      </c>
      <c r="C16" s="8">
        <f>SUM(F16:K16)</f>
        <v>3360633.34</v>
      </c>
      <c r="D16" s="8">
        <f>IFERROR(VLOOKUP(A16,'[1]Presupuesto CAID 2022 mod'!$C$10:$E$252,3,FALSE),0)</f>
        <v>7686000</v>
      </c>
      <c r="E16" s="8">
        <f>IFERROR(VLOOKUP(A16,'[1]Presupuesto CAID 2022 mod'!$C$10:$J$252,8,FALSE),0)</f>
        <v>39755490.760000005</v>
      </c>
      <c r="F16" s="8">
        <v>0</v>
      </c>
      <c r="G16" s="23">
        <f>IFERROR(VLOOKUP(A16,'[1]Ejecutado Devengado 2022'!C11:G247,5,FALSE),0)</f>
        <v>1134566.67</v>
      </c>
      <c r="H16" s="23">
        <f>IFERROR(VLOOKUP(A16,'[1]Ejecutado Devengado 2022'!$C$10:$H$246,6,FALSE),0)</f>
        <v>559066.67000000004</v>
      </c>
      <c r="I16" s="23">
        <f>IFERROR(VLOOKUP(A16,'[1]Ejecutado Devengado 2022'!$C$10:$I$249,7,FALSE),0)</f>
        <v>558500</v>
      </c>
      <c r="J16" s="23">
        <f>IFERROR(VLOOKUP(A16,'[1]Ejecutado Devengado 2022'!$C$10:$J$249,8,FALSE),0)</f>
        <v>558500</v>
      </c>
      <c r="K16" s="23">
        <f>IFERROR(VLOOKUP(A16,'[1]Ejecutado Devengado 2022'!$C$10:$K$249,9,FALSE),0)</f>
        <v>550000</v>
      </c>
      <c r="L16" s="8">
        <f>SUM(F16:K16)</f>
        <v>3360633.34</v>
      </c>
      <c r="M16" s="17"/>
      <c r="N16" s="17"/>
      <c r="O16" s="17"/>
    </row>
    <row r="17" spans="1:15" x14ac:dyDescent="0.25">
      <c r="A17" s="1" t="str">
        <f t="shared" si="1"/>
        <v>2.1.3</v>
      </c>
      <c r="B17" s="22" t="s">
        <v>18</v>
      </c>
      <c r="C17" s="8">
        <f>SUM(F17:K17)</f>
        <v>0</v>
      </c>
      <c r="D17" s="8">
        <f>IFERROR(VLOOKUP(A17,'[1]Presupuesto CAID 2022 mod'!$C$10:$E$252,3,FALSE),0)</f>
        <v>0</v>
      </c>
      <c r="E17" s="8">
        <f>IFERROR(VLOOKUP(A17,'[1]Presupuesto CAID 2022 mod'!$C$10:$J$252,8,FALSE),0)</f>
        <v>0</v>
      </c>
      <c r="F17" s="8">
        <v>0</v>
      </c>
      <c r="G17" s="23">
        <f>IFERROR(VLOOKUP(A17,'[1]Ejecutado Devengado 2022'!C12:G248,5,FALSE),0)</f>
        <v>0</v>
      </c>
      <c r="H17" s="23">
        <f>IFERROR(VLOOKUP(A17,'[1]Ejecutado Devengado 2022'!$C$10:$H$246,6,FALSE),0)</f>
        <v>0</v>
      </c>
      <c r="I17" s="23">
        <f>IFERROR(VLOOKUP(A17,'[1]Ejecutado Devengado 2022'!$C$10:$I$249,7,FALSE),0)</f>
        <v>0</v>
      </c>
      <c r="J17" s="23">
        <f>IFERROR(VLOOKUP(A17,'[1]Ejecutado Devengado 2022'!$C$10:$J$249,8,FALSE),0)</f>
        <v>0</v>
      </c>
      <c r="K17" s="23">
        <f>IFERROR(VLOOKUP(A17,'[1]Ejecutado Devengado 2022'!$C$10:$K$249,9,FALSE),0)</f>
        <v>0</v>
      </c>
      <c r="L17" s="8">
        <f>SUM(F17:K17)</f>
        <v>0</v>
      </c>
      <c r="M17" s="17"/>
      <c r="N17" s="17"/>
      <c r="O17" s="17"/>
    </row>
    <row r="18" spans="1:15" x14ac:dyDescent="0.25">
      <c r="A18" s="1" t="str">
        <f t="shared" si="1"/>
        <v>2.1.4</v>
      </c>
      <c r="B18" s="22" t="s">
        <v>19</v>
      </c>
      <c r="C18" s="8">
        <f>SUM(F18:K18)</f>
        <v>0</v>
      </c>
      <c r="D18" s="8">
        <f>IFERROR(VLOOKUP(A18,'[1]Presupuesto CAID 2022 mod'!$C$10:$E$252,3,FALSE),0)</f>
        <v>0</v>
      </c>
      <c r="E18" s="8">
        <f>IFERROR(VLOOKUP(A18,'[1]Presupuesto CAID 2022 mod'!$C$10:$J$252,8,FALSE),0)</f>
        <v>0</v>
      </c>
      <c r="F18" s="8">
        <v>0</v>
      </c>
      <c r="G18" s="23">
        <f>IFERROR(VLOOKUP(A18,'[1]Ejecutado Devengado 2022'!C13:G249,5,FALSE),0)</f>
        <v>0</v>
      </c>
      <c r="H18" s="23">
        <f>IFERROR(VLOOKUP(A18,'[1]Ejecutado Devengado 2022'!$C$10:$H$246,6,FALSE),0)</f>
        <v>0</v>
      </c>
      <c r="I18" s="23">
        <f>IFERROR(VLOOKUP(A18,'[1]Ejecutado Devengado 2022'!$C$10:$I$249,7,FALSE),0)</f>
        <v>0</v>
      </c>
      <c r="J18" s="23">
        <f>IFERROR(VLOOKUP(A18,'[1]Ejecutado Devengado 2022'!$C$10:$J$249,8,FALSE),0)</f>
        <v>0</v>
      </c>
      <c r="K18" s="23">
        <f>IFERROR(VLOOKUP(A18,'[1]Ejecutado Devengado 2022'!$C$10:$K$249,9,FALSE),0)</f>
        <v>0</v>
      </c>
      <c r="L18" s="8">
        <f>SUM(F18:K18)</f>
        <v>0</v>
      </c>
      <c r="M18" s="17"/>
      <c r="N18" s="17"/>
      <c r="O18" s="17"/>
    </row>
    <row r="19" spans="1:15" x14ac:dyDescent="0.25">
      <c r="A19" s="1" t="str">
        <f t="shared" si="1"/>
        <v>2.1.5</v>
      </c>
      <c r="B19" s="22" t="s">
        <v>20</v>
      </c>
      <c r="C19" s="8">
        <f>SUM(F19:K19)</f>
        <v>15042006.27</v>
      </c>
      <c r="D19" s="8">
        <f>IFERROR(VLOOKUP(A19,'[1]Presupuesto CAID 2022 mod'!$C$10:$E$252,3,FALSE),0)</f>
        <v>30492113</v>
      </c>
      <c r="E19" s="8">
        <f>IFERROR(VLOOKUP(A19,'[1]Presupuesto CAID 2022 mod'!$C$10:$J$252,8,FALSE),0)</f>
        <v>31261720.120556004</v>
      </c>
      <c r="F19" s="8"/>
      <c r="G19" s="23">
        <f>IFERROR(VLOOKUP(A19,'[1]Ejecutado Devengado 2022'!C14:G250,5,FALSE),0)</f>
        <v>4764958.8900000006</v>
      </c>
      <c r="H19" s="23">
        <f>IFERROR(VLOOKUP(A19,'[1]Ejecutado Devengado 2022'!$C$10:$H$246,6,FALSE),0)</f>
        <v>2462542.34</v>
      </c>
      <c r="I19" s="23">
        <f>IFERROR(VLOOKUP(A19,'[1]Ejecutado Devengado 2022'!$C$10:$I$249,7,FALSE),0)</f>
        <v>2542281.83</v>
      </c>
      <c r="J19" s="23">
        <f>IFERROR(VLOOKUP(A19,'[1]Ejecutado Devengado 2022'!$C$10:$J$249,8,FALSE),0)</f>
        <v>2614087.4300000002</v>
      </c>
      <c r="K19" s="23">
        <f>IFERROR(VLOOKUP(A19,'[1]Ejecutado Devengado 2022'!$C$10:$K$249,9,FALSE),0)</f>
        <v>2658135.7799999998</v>
      </c>
      <c r="L19" s="8">
        <f>SUM(F19:K19)</f>
        <v>15042006.27</v>
      </c>
      <c r="M19" s="17"/>
      <c r="N19" s="17"/>
      <c r="O19" s="17"/>
    </row>
    <row r="20" spans="1:15" x14ac:dyDescent="0.25">
      <c r="A20" s="1" t="str">
        <f t="shared" si="1"/>
        <v>2.2 -</v>
      </c>
      <c r="B20" s="18" t="s">
        <v>21</v>
      </c>
      <c r="C20" s="24">
        <f>SUM(C21:C29)</f>
        <v>8618569.1699999999</v>
      </c>
      <c r="D20" s="24">
        <f>SUM(D21:D29)</f>
        <v>36244758</v>
      </c>
      <c r="E20" s="24">
        <f>SUM(E21:E29)</f>
        <v>35925677</v>
      </c>
      <c r="F20" s="24">
        <f t="shared" ref="F20:K20" si="2">SUM(F21:F29)</f>
        <v>0</v>
      </c>
      <c r="G20" s="24">
        <f t="shared" si="2"/>
        <v>878246.48</v>
      </c>
      <c r="H20" s="24">
        <f t="shared" si="2"/>
        <v>1938409.3599999999</v>
      </c>
      <c r="I20" s="24">
        <f t="shared" si="2"/>
        <v>1766097.69</v>
      </c>
      <c r="J20" s="24">
        <f t="shared" si="2"/>
        <v>3061550.04</v>
      </c>
      <c r="K20" s="24">
        <f t="shared" si="2"/>
        <v>974265.6</v>
      </c>
      <c r="L20" s="24">
        <f>SUM(L21:L29)</f>
        <v>8618569.1699999999</v>
      </c>
      <c r="M20" s="20"/>
      <c r="N20" s="21"/>
      <c r="O20" s="20"/>
    </row>
    <row r="21" spans="1:15" x14ac:dyDescent="0.25">
      <c r="A21" s="1" t="str">
        <f t="shared" si="1"/>
        <v>2.2.1</v>
      </c>
      <c r="B21" s="22" t="s">
        <v>22</v>
      </c>
      <c r="C21" s="8">
        <f>SUM(F21:K21)</f>
        <v>7155252.9199999999</v>
      </c>
      <c r="D21" s="8">
        <f>IFERROR(VLOOKUP(A21,'[1]Presupuesto CAID 2022 mod'!$C$10:$E$252,3,FALSE),0)</f>
        <v>18575820</v>
      </c>
      <c r="E21" s="8">
        <f>IFERROR(VLOOKUP(A21,'[1]Presupuesto CAID 2022 mod'!$C$10:$J$252,8,FALSE),0)</f>
        <v>18575820</v>
      </c>
      <c r="F21" s="8">
        <v>0</v>
      </c>
      <c r="G21" s="23">
        <f>IFERROR(VLOOKUP(A21,'[1]Ejecutado Devengado 2022'!C16:G252,5,FALSE),0)</f>
        <v>878246.48</v>
      </c>
      <c r="H21" s="23">
        <f>IFERROR(VLOOKUP(A21,'[1]Ejecutado Devengado 2022'!$C$10:$H$246,6,FALSE),0)</f>
        <v>1938409.3599999999</v>
      </c>
      <c r="I21" s="8">
        <f>IFERROR(VLOOKUP(A21,'[1]Ejecutado Devengado 2022'!$C$10:$I$249,7,FALSE),0)</f>
        <v>1634888.69</v>
      </c>
      <c r="J21" s="23">
        <f>IFERROR(VLOOKUP(A21,'[1]Ejecutado Devengado 2022'!$C$10:$J$249,8,FALSE),0)</f>
        <v>2385017.48</v>
      </c>
      <c r="K21" s="23">
        <f>IFERROR(VLOOKUP(A21,'[1]Ejecutado Devengado 2022'!$C$10:$K$249,9,FALSE),0)</f>
        <v>318690.90999999997</v>
      </c>
      <c r="L21" s="8">
        <f>SUM(F21:K21)</f>
        <v>7155252.9199999999</v>
      </c>
      <c r="M21" s="17"/>
      <c r="N21" s="21"/>
    </row>
    <row r="22" spans="1:15" x14ac:dyDescent="0.25">
      <c r="A22" s="1" t="str">
        <f t="shared" si="1"/>
        <v>2.2.2</v>
      </c>
      <c r="B22" s="22" t="s">
        <v>23</v>
      </c>
      <c r="C22" s="8">
        <f>SUM(F22:K22)</f>
        <v>0</v>
      </c>
      <c r="D22" s="8">
        <f>IFERROR(VLOOKUP(A22,'[1]Presupuesto CAID 2022 mod'!$C$10:$E$252,3,FALSE),0)</f>
        <v>1261000</v>
      </c>
      <c r="E22" s="8">
        <f>IFERROR(VLOOKUP(A22,'[1]Presupuesto CAID 2022 mod'!$C$10:$J$252,8,FALSE),0)</f>
        <v>2261000</v>
      </c>
      <c r="F22" s="8">
        <v>0</v>
      </c>
      <c r="G22" s="23">
        <f>IFERROR(VLOOKUP(A22,'[1]Ejecutado Devengado 2022'!C17:G253,5,FALSE),0)</f>
        <v>0</v>
      </c>
      <c r="H22" s="23">
        <f>IFERROR(VLOOKUP(A22,'[1]Ejecutado Devengado 2022'!$C$10:$H$246,6,FALSE),0)</f>
        <v>0</v>
      </c>
      <c r="I22" s="8">
        <f>IFERROR(VLOOKUP(A22,'[1]Ejecutado Devengado 2022'!$C$10:$I$249,7,FALSE),0)</f>
        <v>0</v>
      </c>
      <c r="J22" s="23">
        <f>IFERROR(VLOOKUP(A22,'[1]Ejecutado Devengado 2022'!$C$10:$J$249,8,FALSE),0)</f>
        <v>0</v>
      </c>
      <c r="K22" s="23">
        <f>IFERROR(VLOOKUP(A22,'[1]Ejecutado Devengado 2022'!$C$10:$K$249,9,FALSE),0)</f>
        <v>0</v>
      </c>
      <c r="L22" s="8">
        <f>SUM(F22:K22)</f>
        <v>0</v>
      </c>
      <c r="M22" s="17"/>
      <c r="N22" s="21"/>
    </row>
    <row r="23" spans="1:15" x14ac:dyDescent="0.25">
      <c r="A23" s="1" t="str">
        <f t="shared" si="1"/>
        <v>2.2.3</v>
      </c>
      <c r="B23" s="22" t="s">
        <v>24</v>
      </c>
      <c r="C23" s="8">
        <f>SUM(F23:K23)</f>
        <v>0</v>
      </c>
      <c r="D23" s="8">
        <f>IFERROR(VLOOKUP(A23,'[1]Presupuesto CAID 2022 mod'!$C$10:$E$252,3,FALSE),0)</f>
        <v>1564810</v>
      </c>
      <c r="E23" s="8">
        <f>IFERROR(VLOOKUP(A23,'[1]Presupuesto CAID 2022 mod'!$C$10:$J$252,8,FALSE),0)</f>
        <v>1564810</v>
      </c>
      <c r="F23" s="8">
        <v>0</v>
      </c>
      <c r="G23" s="23">
        <f>IFERROR(VLOOKUP(A23,'[1]Ejecutado Devengado 2022'!C18:G254,5,FALSE),0)</f>
        <v>0</v>
      </c>
      <c r="H23" s="23">
        <f>IFERROR(VLOOKUP(A23,'[1]Ejecutado Devengado 2022'!$C$10:$H$246,6,FALSE),0)</f>
        <v>0</v>
      </c>
      <c r="I23" s="8">
        <f>IFERROR(VLOOKUP(A23,'[1]Ejecutado Devengado 2022'!$C$10:$I$249,7,FALSE),0)</f>
        <v>0</v>
      </c>
      <c r="J23" s="23">
        <f>IFERROR(VLOOKUP(A23,'[1]Ejecutado Devengado 2022'!$C$10:$J$249,8,FALSE),0)</f>
        <v>0</v>
      </c>
      <c r="K23" s="23">
        <f>IFERROR(VLOOKUP(A23,'[1]Ejecutado Devengado 2022'!$C$10:$K$249,9,FALSE),0)</f>
        <v>0</v>
      </c>
      <c r="L23" s="8">
        <f>SUM(F23:K23)</f>
        <v>0</v>
      </c>
      <c r="M23" s="17"/>
      <c r="N23" s="21"/>
    </row>
    <row r="24" spans="1:15" ht="18" customHeight="1" x14ac:dyDescent="0.25">
      <c r="A24" s="1" t="str">
        <f t="shared" si="1"/>
        <v>2.2.4</v>
      </c>
      <c r="B24" s="22" t="s">
        <v>25</v>
      </c>
      <c r="C24" s="8">
        <f>SUM(F24:K24)</f>
        <v>0</v>
      </c>
      <c r="D24" s="8">
        <f>IFERROR(VLOOKUP(A24,'[1]Presupuesto CAID 2022 mod'!$C$10:$E$252,3,FALSE),0)</f>
        <v>1460309</v>
      </c>
      <c r="E24" s="8">
        <f>IFERROR(VLOOKUP(A24,'[1]Presupuesto CAID 2022 mod'!$C$10:$J$252,8,FALSE),0)</f>
        <v>1460309</v>
      </c>
      <c r="F24" s="8">
        <v>0</v>
      </c>
      <c r="G24" s="23">
        <f>IFERROR(VLOOKUP(A24,'[1]Ejecutado Devengado 2022'!C19:G255,5,FALSE),0)</f>
        <v>0</v>
      </c>
      <c r="H24" s="23">
        <f>IFERROR(VLOOKUP(A24,'[1]Ejecutado Devengado 2022'!$C$10:$H$246,6,FALSE),0)</f>
        <v>0</v>
      </c>
      <c r="I24" s="8">
        <f>IFERROR(VLOOKUP(A24,'[1]Ejecutado Devengado 2022'!$C$10:$I$249,7,FALSE),0)</f>
        <v>0</v>
      </c>
      <c r="J24" s="23">
        <f>IFERROR(VLOOKUP(A24,'[1]Ejecutado Devengado 2022'!$C$10:$J$249,8,FALSE),0)</f>
        <v>0</v>
      </c>
      <c r="K24" s="23">
        <f>IFERROR(VLOOKUP(A24,'[1]Ejecutado Devengado 2022'!$C$10:$K$249,9,FALSE),0)</f>
        <v>0</v>
      </c>
      <c r="L24" s="8">
        <f>SUM(F24:K24)</f>
        <v>0</v>
      </c>
      <c r="M24" s="17"/>
      <c r="N24" s="21"/>
    </row>
    <row r="25" spans="1:15" x14ac:dyDescent="0.25">
      <c r="A25" s="1" t="str">
        <f t="shared" si="1"/>
        <v>2.2.5</v>
      </c>
      <c r="B25" s="22" t="s">
        <v>26</v>
      </c>
      <c r="C25" s="8">
        <f>SUM(F25:K25)</f>
        <v>162294.37</v>
      </c>
      <c r="D25" s="8">
        <f>IFERROR(VLOOKUP(A25,'[1]Presupuesto CAID 2022 mod'!$C$10:$E$252,3,FALSE),0)</f>
        <v>300000</v>
      </c>
      <c r="E25" s="8">
        <f>IFERROR(VLOOKUP(A25,'[1]Presupuesto CAID 2022 mod'!$C$10:$J$252,8,FALSE),0)</f>
        <v>900000</v>
      </c>
      <c r="F25" s="8">
        <v>0</v>
      </c>
      <c r="G25" s="23">
        <f>IFERROR(VLOOKUP(A25,'[1]Ejecutado Devengado 2022'!C20:G256,5,FALSE),0)</f>
        <v>0</v>
      </c>
      <c r="H25" s="23">
        <f>IFERROR(VLOOKUP(A25,'[1]Ejecutado Devengado 2022'!$C$10:$H$246,6,FALSE),0)</f>
        <v>0</v>
      </c>
      <c r="I25" s="8">
        <f>IFERROR(VLOOKUP(A25,'[1]Ejecutado Devengado 2022'!$C$10:$I$249,7,FALSE),0)</f>
        <v>0</v>
      </c>
      <c r="J25" s="23">
        <f>IFERROR(VLOOKUP(A25,'[1]Ejecutado Devengado 2022'!$C$10:$J$249,8,FALSE),0)</f>
        <v>0</v>
      </c>
      <c r="K25" s="23">
        <f>IFERROR(VLOOKUP(A25,'[1]Ejecutado Devengado 2022'!$C$10:$K$249,9,FALSE),0)</f>
        <v>162294.37</v>
      </c>
      <c r="L25" s="8">
        <f>SUM(F25:K25)</f>
        <v>162294.37</v>
      </c>
      <c r="M25" s="17"/>
      <c r="N25" s="21"/>
    </row>
    <row r="26" spans="1:15" x14ac:dyDescent="0.25">
      <c r="A26" s="1" t="str">
        <f t="shared" si="1"/>
        <v>2.2.6</v>
      </c>
      <c r="B26" s="22" t="s">
        <v>27</v>
      </c>
      <c r="C26" s="8">
        <f>SUM(F26:K26)</f>
        <v>627524.17999999993</v>
      </c>
      <c r="D26" s="8">
        <f>IFERROR(VLOOKUP(A26,'[1]Presupuesto CAID 2022 mod'!$C$10:$E$252,3,FALSE),0)</f>
        <v>1100000</v>
      </c>
      <c r="E26" s="8">
        <f>IFERROR(VLOOKUP(A26,'[1]Presupuesto CAID 2022 mod'!$C$10:$J$252,8,FALSE),0)</f>
        <v>2155294.12</v>
      </c>
      <c r="F26" s="8">
        <v>0</v>
      </c>
      <c r="G26" s="23">
        <f>IFERROR(VLOOKUP(A26,'[1]Ejecutado Devengado 2022'!C21:G257,5,FALSE),0)</f>
        <v>0</v>
      </c>
      <c r="H26" s="23">
        <f>IFERROR(VLOOKUP(A26,'[1]Ejecutado Devengado 2022'!$C$10:$H$246,6,FALSE),0)</f>
        <v>0</v>
      </c>
      <c r="I26" s="8">
        <f>IFERROR(VLOOKUP(A26,'[1]Ejecutado Devengado 2022'!$C$10:$I$249,7,FALSE),0)</f>
        <v>131209</v>
      </c>
      <c r="J26" s="23">
        <f>IFERROR(VLOOKUP(A26,'[1]Ejecutado Devengado 2022'!$C$10:$J$249,8,FALSE),0)</f>
        <v>430455.18</v>
      </c>
      <c r="K26" s="23">
        <f>IFERROR(VLOOKUP(A26,'[1]Ejecutado Devengado 2022'!$C$10:$K$249,9,FALSE),0)</f>
        <v>65860</v>
      </c>
      <c r="L26" s="8">
        <f>SUM(F26:K26)</f>
        <v>627524.17999999993</v>
      </c>
      <c r="M26" s="17"/>
      <c r="N26" s="21"/>
    </row>
    <row r="27" spans="1:15" ht="47.25" customHeight="1" x14ac:dyDescent="0.25">
      <c r="A27" s="1" t="str">
        <f t="shared" si="1"/>
        <v>2.2.7</v>
      </c>
      <c r="B27" s="22" t="s">
        <v>28</v>
      </c>
      <c r="C27" s="8">
        <f>SUM(F27:K27)</f>
        <v>408991.18</v>
      </c>
      <c r="D27" s="8">
        <f>IFERROR(VLOOKUP(A27,'[1]Presupuesto CAID 2022 mod'!$C$10:$E$252,3,FALSE),0)</f>
        <v>4838361</v>
      </c>
      <c r="E27" s="8">
        <f>IFERROR(VLOOKUP(A27,'[1]Presupuesto CAID 2022 mod'!$C$10:$J$252,8,FALSE),0)</f>
        <v>2216758</v>
      </c>
      <c r="F27" s="8">
        <v>0</v>
      </c>
      <c r="G27" s="23">
        <f>IFERROR(VLOOKUP(A27,'[1]Ejecutado Devengado 2022'!C22:G258,5,FALSE),0)</f>
        <v>0</v>
      </c>
      <c r="H27" s="23">
        <f>IFERROR(VLOOKUP(A27,'[1]Ejecutado Devengado 2022'!$C$10:$H$246,6,FALSE),0)</f>
        <v>0</v>
      </c>
      <c r="I27" s="8">
        <f>IFERROR(VLOOKUP(A27,'[1]Ejecutado Devengado 2022'!$C$10:$I$249,7,FALSE),0)</f>
        <v>0</v>
      </c>
      <c r="J27" s="23">
        <f>IFERROR(VLOOKUP(A27,'[1]Ejecutado Devengado 2022'!$C$10:$J$249,8,FALSE),0)</f>
        <v>231124.58</v>
      </c>
      <c r="K27" s="23">
        <f>IFERROR(VLOOKUP(A27,'[1]Ejecutado Devengado 2022'!$C$10:$K$249,9,FALSE),0)</f>
        <v>177866.6</v>
      </c>
      <c r="L27" s="8">
        <f>SUM(F27:K27)</f>
        <v>408991.18</v>
      </c>
      <c r="M27" s="17"/>
      <c r="N27" s="21"/>
    </row>
    <row r="28" spans="1:15" ht="30" x14ac:dyDescent="0.25">
      <c r="A28" s="1" t="str">
        <f t="shared" si="1"/>
        <v>2.2.8</v>
      </c>
      <c r="B28" s="22" t="s">
        <v>29</v>
      </c>
      <c r="C28" s="8">
        <f>SUM(F28:K28)</f>
        <v>164206.51999999999</v>
      </c>
      <c r="D28" s="8">
        <f>IFERROR(VLOOKUP(A28,'[1]Presupuesto CAID 2022 mod'!$C$10:$E$252,3,FALSE),0)</f>
        <v>7144458</v>
      </c>
      <c r="E28" s="8">
        <f>IFERROR(VLOOKUP(A28,'[1]Presupuesto CAID 2022 mod'!$C$10:$J$252,8,FALSE),0)</f>
        <v>5809163.8799999999</v>
      </c>
      <c r="F28" s="8">
        <v>0</v>
      </c>
      <c r="G28" s="23">
        <f>IFERROR(VLOOKUP(A28,'[1]Ejecutado Devengado 2022'!C23:G259,5,FALSE),0)</f>
        <v>0</v>
      </c>
      <c r="H28" s="23">
        <f>IFERROR(VLOOKUP(A28,'[1]Ejecutado Devengado 2022'!$C$10:$H$246,6,FALSE),0)</f>
        <v>0</v>
      </c>
      <c r="I28" s="8">
        <f>IFERROR(VLOOKUP(A28,'[1]Ejecutado Devengado 2022'!$C$10:$I$249,7,FALSE),0)</f>
        <v>0</v>
      </c>
      <c r="J28" s="23">
        <f>IFERROR(VLOOKUP(A28,'[1]Ejecutado Devengado 2022'!$C$10:$J$249,8,FALSE),0)</f>
        <v>14952.8</v>
      </c>
      <c r="K28" s="23">
        <f>IFERROR(VLOOKUP(A28,'[1]Ejecutado Devengado 2022'!$C$10:$K$249,9,FALSE),0)</f>
        <v>149253.72</v>
      </c>
      <c r="L28" s="8">
        <f>SUM(F28:K28)</f>
        <v>164206.51999999999</v>
      </c>
      <c r="M28" s="17"/>
      <c r="N28" s="21"/>
    </row>
    <row r="29" spans="1:15" x14ac:dyDescent="0.25">
      <c r="A29" s="1" t="str">
        <f t="shared" si="1"/>
        <v>2.2.9</v>
      </c>
      <c r="B29" s="22" t="s">
        <v>30</v>
      </c>
      <c r="C29" s="8">
        <f>SUM(F29:K29)</f>
        <v>100300</v>
      </c>
      <c r="D29" s="8">
        <f>IFERROR(VLOOKUP(A29,'[1]Presupuesto CAID 2022 mod'!$C$10:$E$252,3,FALSE),0)</f>
        <v>0</v>
      </c>
      <c r="E29" s="8">
        <f>IFERROR(VLOOKUP(A29,'[1]Presupuesto CAID 2022 mod'!$C$10:$J$252,8,FALSE),0)</f>
        <v>982522</v>
      </c>
      <c r="F29" s="25">
        <v>0</v>
      </c>
      <c r="G29" s="23">
        <f>IFERROR(VLOOKUP(A29,'[1]Ejecutado Devengado 2022'!C24:G260,5,FALSE),0)</f>
        <v>0</v>
      </c>
      <c r="H29" s="23">
        <f>IFERROR(VLOOKUP(A29,'[1]Ejecutado Devengado 2022'!$C$10:$H$246,6,FALSE),0)</f>
        <v>0</v>
      </c>
      <c r="I29" s="8">
        <f>IFERROR(VLOOKUP(A29,'[1]Ejecutado Devengado 2022'!$C$10:$I$249,7,FALSE),0)</f>
        <v>0</v>
      </c>
      <c r="J29" s="23">
        <f>IFERROR(VLOOKUP(A29,'[1]Ejecutado Devengado 2022'!$C$10:$J$249,8,FALSE),0)</f>
        <v>0</v>
      </c>
      <c r="K29" s="23">
        <f>IFERROR(VLOOKUP(A29,'[1]Ejecutado Devengado 2022'!$C$10:$K$249,9,FALSE),0)</f>
        <v>100300</v>
      </c>
      <c r="L29" s="8">
        <f>SUM(F29:K29)</f>
        <v>100300</v>
      </c>
      <c r="M29" s="17"/>
      <c r="N29" s="21"/>
    </row>
    <row r="30" spans="1:15" x14ac:dyDescent="0.25">
      <c r="A30" s="1" t="str">
        <f t="shared" si="1"/>
        <v>2.3 -</v>
      </c>
      <c r="B30" s="18" t="s">
        <v>31</v>
      </c>
      <c r="C30" s="24">
        <f>SUM(C31:C39)</f>
        <v>2601472.1500000004</v>
      </c>
      <c r="D30" s="24">
        <f>SUM(D31:D39)</f>
        <v>18579919</v>
      </c>
      <c r="E30" s="24">
        <f>SUM(E31:E39)</f>
        <v>18899000</v>
      </c>
      <c r="F30" s="24">
        <f t="shared" ref="F30:K30" si="3">SUM(F31:F39)</f>
        <v>0</v>
      </c>
      <c r="G30" s="24">
        <f t="shared" si="3"/>
        <v>0</v>
      </c>
      <c r="H30" s="24">
        <f t="shared" si="3"/>
        <v>237100</v>
      </c>
      <c r="I30" s="24">
        <f t="shared" si="3"/>
        <v>-16500</v>
      </c>
      <c r="J30" s="24">
        <f t="shared" si="3"/>
        <v>508278.47</v>
      </c>
      <c r="K30" s="24">
        <f t="shared" si="3"/>
        <v>1872593.6800000002</v>
      </c>
      <c r="L30" s="24">
        <f>SUM(L31:L39)</f>
        <v>2601472.1500000004</v>
      </c>
      <c r="M30" s="17"/>
      <c r="O30" s="20"/>
    </row>
    <row r="31" spans="1:15" x14ac:dyDescent="0.25">
      <c r="A31" s="1" t="str">
        <f t="shared" si="1"/>
        <v>2.3.1</v>
      </c>
      <c r="B31" s="22" t="s">
        <v>32</v>
      </c>
      <c r="C31" s="8">
        <f>SUM(F31:K31)</f>
        <v>21772</v>
      </c>
      <c r="D31" s="8">
        <f>IFERROR(VLOOKUP(A31,'[1]Presupuesto CAID 2022 mod'!$C$10:$E$252,3,FALSE),0)</f>
        <v>1480919</v>
      </c>
      <c r="E31" s="8">
        <f>IFERROR(VLOOKUP(A31,'[1]Presupuesto CAID 2022 mod'!$C$10:$J$252,8,FALSE),0)</f>
        <v>800000</v>
      </c>
      <c r="F31" s="8">
        <v>0</v>
      </c>
      <c r="G31" s="23">
        <f>IFERROR(VLOOKUP(A31,'[1]Ejecutado Devengado 2022'!C26:G262,5,FALSE),0)</f>
        <v>0</v>
      </c>
      <c r="H31" s="23">
        <f>IFERROR(VLOOKUP(A31,'[1]Ejecutado Devengado 2022'!$C$10:$H$246,6,FALSE),0)</f>
        <v>0</v>
      </c>
      <c r="I31" s="8">
        <f>IFERROR(VLOOKUP(A31,'[1]Ejecutado Devengado 2022'!$C$10:$I$249,7,FALSE),0)</f>
        <v>0</v>
      </c>
      <c r="J31" s="23">
        <f>IFERROR(VLOOKUP(A31,'[1]Ejecutado Devengado 2022'!$C$10:$J$249,8,FALSE),0)</f>
        <v>8196</v>
      </c>
      <c r="K31" s="23">
        <f>IFERROR(VLOOKUP(A31,'[1]Ejecutado Devengado 2022'!$C$10:$K$249,9,FALSE),0)</f>
        <v>13576</v>
      </c>
      <c r="L31" s="8">
        <f>SUM(F31:K31)</f>
        <v>21772</v>
      </c>
      <c r="M31" s="17"/>
      <c r="N31" s="21"/>
    </row>
    <row r="32" spans="1:15" x14ac:dyDescent="0.25">
      <c r="A32" s="1" t="str">
        <f t="shared" si="1"/>
        <v>2.3.2</v>
      </c>
      <c r="B32" s="22" t="s">
        <v>33</v>
      </c>
      <c r="C32" s="8">
        <f>SUM(F32:K32)</f>
        <v>15269.2</v>
      </c>
      <c r="D32" s="8">
        <f>IFERROR(VLOOKUP(A32,'[1]Presupuesto CAID 2022 mod'!$C$10:$E$252,3,FALSE),0)</f>
        <v>900000</v>
      </c>
      <c r="E32" s="8">
        <f>IFERROR(VLOOKUP(A32,'[1]Presupuesto CAID 2022 mod'!$C$10:$J$252,8,FALSE),0)</f>
        <v>0</v>
      </c>
      <c r="F32" s="8">
        <v>0</v>
      </c>
      <c r="G32" s="23">
        <f>IFERROR(VLOOKUP(A32,'[1]Ejecutado Devengado 2022'!C27:G263,5,FALSE),0)</f>
        <v>0</v>
      </c>
      <c r="H32" s="23">
        <f>IFERROR(VLOOKUP(A32,'[1]Ejecutado Devengado 2022'!$C$10:$H$246,6,FALSE),0)</f>
        <v>0</v>
      </c>
      <c r="I32" s="8">
        <f>IFERROR(VLOOKUP(A32,'[1]Ejecutado Devengado 2022'!$C$10:$I$249,7,FALSE),0)</f>
        <v>0</v>
      </c>
      <c r="J32" s="23">
        <f>IFERROR(VLOOKUP(A32,'[1]Ejecutado Devengado 2022'!$C$10:$J$249,8,FALSE),0)</f>
        <v>0</v>
      </c>
      <c r="K32" s="23">
        <f>IFERROR(VLOOKUP(A32,'[1]Ejecutado Devengado 2022'!$C$10:$K$249,9,FALSE),0)</f>
        <v>15269.2</v>
      </c>
      <c r="L32" s="8">
        <f>SUM(F32:K32)</f>
        <v>15269.2</v>
      </c>
      <c r="M32" s="17"/>
      <c r="N32" s="21"/>
      <c r="O32" s="26"/>
    </row>
    <row r="33" spans="1:15" x14ac:dyDescent="0.25">
      <c r="A33" s="1" t="str">
        <f t="shared" si="1"/>
        <v>2.3.3</v>
      </c>
      <c r="B33" s="22" t="s">
        <v>34</v>
      </c>
      <c r="C33" s="8">
        <f>SUM(F33:K33)</f>
        <v>174020.5</v>
      </c>
      <c r="D33" s="8">
        <f>IFERROR(VLOOKUP(A33,'[1]Presupuesto CAID 2022 mod'!$C$10:$E$252,3,FALSE),0)</f>
        <v>1025000</v>
      </c>
      <c r="E33" s="8">
        <f>IFERROR(VLOOKUP(A33,'[1]Presupuesto CAID 2022 mod'!$C$10:$J$252,8,FALSE),0)</f>
        <v>1025000</v>
      </c>
      <c r="F33" s="8">
        <v>0</v>
      </c>
      <c r="G33" s="23">
        <f>IFERROR(VLOOKUP(A33,'[1]Ejecutado Devengado 2022'!C28:G264,5,FALSE),0)</f>
        <v>0</v>
      </c>
      <c r="H33" s="23">
        <f>IFERROR(VLOOKUP(A33,'[1]Ejecutado Devengado 2022'!$C$10:$H$246,6,FALSE),0)</f>
        <v>0</v>
      </c>
      <c r="I33" s="8">
        <f>IFERROR(VLOOKUP(A33,'[1]Ejecutado Devengado 2022'!$C$10:$I$249,7,FALSE),0)</f>
        <v>0</v>
      </c>
      <c r="J33" s="23">
        <f>IFERROR(VLOOKUP(A33,'[1]Ejecutado Devengado 2022'!$C$10:$J$249,8,FALSE),0)</f>
        <v>0</v>
      </c>
      <c r="K33" s="23">
        <f>IFERROR(VLOOKUP(A33,'[1]Ejecutado Devengado 2022'!$C$10:$K$249,9,FALSE),0)</f>
        <v>174020.5</v>
      </c>
      <c r="L33" s="8">
        <f>SUM(F33:K33)</f>
        <v>174020.5</v>
      </c>
      <c r="M33" s="17"/>
      <c r="N33" s="21"/>
    </row>
    <row r="34" spans="1:15" x14ac:dyDescent="0.25">
      <c r="A34" s="1" t="s">
        <v>35</v>
      </c>
      <c r="B34" s="22" t="s">
        <v>36</v>
      </c>
      <c r="C34" s="8">
        <f>SUM(F34:K34)</f>
        <v>0</v>
      </c>
      <c r="D34" s="8">
        <f>IFERROR(VLOOKUP(A34,'[1]Presupuesto CAID 2022 mod'!$C$10:$E$252,3,FALSE),0)</f>
        <v>3000000</v>
      </c>
      <c r="E34" s="8">
        <f>IFERROR(VLOOKUP(A34,'[1]Presupuesto CAID 2022 mod'!$C$10:$J$252,8,FALSE),0)</f>
        <v>200000</v>
      </c>
      <c r="F34" s="8">
        <v>0</v>
      </c>
      <c r="G34" s="23">
        <f>IFERROR(VLOOKUP(A34,'[1]Ejecutado Devengado 2022'!C29:G265,5,FALSE),0)</f>
        <v>0</v>
      </c>
      <c r="H34" s="23">
        <f>IFERROR(VLOOKUP(A34,'[1]Ejecutado Devengado 2022'!$C$10:$H$246,6,FALSE),0)</f>
        <v>0</v>
      </c>
      <c r="I34" s="8">
        <f>IFERROR(VLOOKUP(A34,'[1]Ejecutado Devengado 2022'!$C$10:$I$249,7,FALSE),0)</f>
        <v>0</v>
      </c>
      <c r="J34" s="23">
        <f>IFERROR(VLOOKUP(A34,'[1]Ejecutado Devengado 2022'!$C$10:$J$249,8,FALSE),0)</f>
        <v>0</v>
      </c>
      <c r="K34" s="23">
        <f>IFERROR(VLOOKUP(A34,'[1]Ejecutado Devengado 2022'!$C$10:$K$249,9,FALSE),0)</f>
        <v>0</v>
      </c>
      <c r="L34" s="8">
        <f>SUM(F34:K34)</f>
        <v>0</v>
      </c>
      <c r="M34" s="17"/>
      <c r="N34" s="21"/>
    </row>
    <row r="35" spans="1:15" x14ac:dyDescent="0.25">
      <c r="A35" s="1" t="str">
        <f t="shared" si="1"/>
        <v>2.3.5</v>
      </c>
      <c r="B35" s="22" t="s">
        <v>37</v>
      </c>
      <c r="C35" s="8">
        <f>SUM(F35:K35)</f>
        <v>22496</v>
      </c>
      <c r="D35" s="8">
        <f>IFERROR(VLOOKUP(A35,'[1]Presupuesto CAID 2022 mod'!$C$10:$E$252,3,FALSE),0)</f>
        <v>400000</v>
      </c>
      <c r="E35" s="8">
        <f>IFERROR(VLOOKUP(A35,'[1]Presupuesto CAID 2022 mod'!$C$10:$J$252,8,FALSE),0)</f>
        <v>0</v>
      </c>
      <c r="F35" s="8">
        <v>0</v>
      </c>
      <c r="G35" s="23">
        <f>IFERROR(VLOOKUP(A35,'[1]Ejecutado Devengado 2022'!C30:G266,5,FALSE),0)</f>
        <v>0</v>
      </c>
      <c r="H35" s="23">
        <f>IFERROR(VLOOKUP(A35,'[1]Ejecutado Devengado 2022'!$C$10:$H$246,6,FALSE),0)</f>
        <v>0</v>
      </c>
      <c r="I35" s="8">
        <f>IFERROR(VLOOKUP(A35,'[1]Ejecutado Devengado 2022'!$C$10:$I$249,7,FALSE),0)</f>
        <v>0</v>
      </c>
      <c r="J35" s="23">
        <f>IFERROR(VLOOKUP(A35,'[1]Ejecutado Devengado 2022'!$C$10:$J$249,8,FALSE),0)</f>
        <v>0</v>
      </c>
      <c r="K35" s="23">
        <f>IFERROR(VLOOKUP(A35,'[1]Ejecutado Devengado 2022'!$C$10:$K$249,9,FALSE),0)</f>
        <v>22496</v>
      </c>
      <c r="L35" s="8">
        <f>SUM(F35:K35)</f>
        <v>22496</v>
      </c>
      <c r="M35" s="17"/>
      <c r="N35" s="21"/>
    </row>
    <row r="36" spans="1:15" ht="30" x14ac:dyDescent="0.25">
      <c r="A36" s="1" t="str">
        <f t="shared" si="1"/>
        <v>2.3.6</v>
      </c>
      <c r="B36" s="22" t="s">
        <v>38</v>
      </c>
      <c r="C36" s="8">
        <f>SUM(F36:K36)</f>
        <v>0</v>
      </c>
      <c r="D36" s="8">
        <f>IFERROR(VLOOKUP(A36,'[1]Presupuesto CAID 2022 mod'!$C$10:$E$252,3,FALSE),0)</f>
        <v>0</v>
      </c>
      <c r="E36" s="8">
        <f>IFERROR(VLOOKUP(A36,'[1]Presupuesto CAID 2022 mod'!$C$10:$J$252,8,FALSE),0)</f>
        <v>100000</v>
      </c>
      <c r="F36" s="8">
        <v>0</v>
      </c>
      <c r="G36" s="23">
        <f>IFERROR(VLOOKUP(A36,'[1]Ejecutado Devengado 2022'!C31:G267,5,FALSE),0)</f>
        <v>0</v>
      </c>
      <c r="H36" s="23">
        <f>IFERROR(VLOOKUP(A36,'[1]Ejecutado Devengado 2022'!$C$10:$H$246,6,FALSE),0)</f>
        <v>0</v>
      </c>
      <c r="I36" s="8">
        <f>IFERROR(VLOOKUP(A36,'[1]Ejecutado Devengado 2022'!$C$10:$I$249,7,FALSE),0)</f>
        <v>0</v>
      </c>
      <c r="J36" s="23">
        <f>IFERROR(VLOOKUP(A36,'[1]Ejecutado Devengado 2022'!$C$10:$J$249,8,FALSE),0)</f>
        <v>0</v>
      </c>
      <c r="K36" s="23">
        <f>IFERROR(VLOOKUP(A36,'[1]Ejecutado Devengado 2022'!$C$10:$K$249,9,FALSE),0)</f>
        <v>0</v>
      </c>
      <c r="L36" s="8">
        <f>SUM(F36:K36)</f>
        <v>0</v>
      </c>
      <c r="M36" s="17"/>
      <c r="N36" s="21"/>
    </row>
    <row r="37" spans="1:15" ht="30" x14ac:dyDescent="0.25">
      <c r="A37" s="1" t="str">
        <f t="shared" si="1"/>
        <v>2.3.7</v>
      </c>
      <c r="B37" s="22" t="s">
        <v>39</v>
      </c>
      <c r="C37" s="8">
        <f>SUM(F37:K37)</f>
        <v>1322913.3700000001</v>
      </c>
      <c r="D37" s="8">
        <f>IFERROR(VLOOKUP(A37,'[1]Presupuesto CAID 2022 mod'!$C$10:$E$252,3,FALSE),0)</f>
        <v>9474000</v>
      </c>
      <c r="E37" s="8">
        <f>IFERROR(VLOOKUP(A37,'[1]Presupuesto CAID 2022 mod'!$C$10:$J$252,8,FALSE),0)</f>
        <v>9474000</v>
      </c>
      <c r="F37" s="8">
        <v>0</v>
      </c>
      <c r="G37" s="23">
        <f>IFERROR(VLOOKUP(A37,'[1]Ejecutado Devengado 2022'!C32:G268,5,FALSE),0)</f>
        <v>0</v>
      </c>
      <c r="H37" s="23">
        <f>IFERROR(VLOOKUP(A37,'[1]Ejecutado Devengado 2022'!$C$10:$H$246,6,FALSE),0)</f>
        <v>237100</v>
      </c>
      <c r="I37" s="8">
        <f>IFERROR(VLOOKUP(A37,'[1]Ejecutado Devengado 2022'!$C$10:$I$249,7,FALSE),0)</f>
        <v>-16500</v>
      </c>
      <c r="J37" s="23">
        <f>IFERROR(VLOOKUP(A37,'[1]Ejecutado Devengado 2022'!$C$10:$J$249,8,FALSE),0)</f>
        <v>0</v>
      </c>
      <c r="K37" s="23">
        <f>IFERROR(VLOOKUP(A37,'[1]Ejecutado Devengado 2022'!$C$10:$K$249,9,FALSE),0)</f>
        <v>1102313.3700000001</v>
      </c>
      <c r="L37" s="8">
        <f>SUM(F37:K37)</f>
        <v>1322913.3700000001</v>
      </c>
      <c r="M37" s="17"/>
      <c r="N37" s="21"/>
    </row>
    <row r="38" spans="1:15" ht="30" x14ac:dyDescent="0.25">
      <c r="A38" s="1" t="str">
        <f t="shared" si="1"/>
        <v>2.3.8</v>
      </c>
      <c r="B38" s="22" t="s">
        <v>40</v>
      </c>
      <c r="C38" s="8">
        <f>SUM(F38:K38)</f>
        <v>0</v>
      </c>
      <c r="D38" s="8">
        <f>IFERROR(VLOOKUP(A38,'[1]Presupuesto CAID 2022 mod'!$C$10:$E$252,3,FALSE),0)</f>
        <v>0</v>
      </c>
      <c r="E38" s="8">
        <f>IFERROR(VLOOKUP(A38,'[1]Presupuesto CAID 2022 mod'!$C$10:$J$252,8,FALSE),0)</f>
        <v>0</v>
      </c>
      <c r="F38" s="8"/>
      <c r="G38" s="23"/>
      <c r="H38" s="23"/>
      <c r="I38" s="8">
        <f>IFERROR(VLOOKUP(A38,'[1]Ejecutado Devengado 2022'!$C$10:$I$249,7,FALSE),0)</f>
        <v>0</v>
      </c>
      <c r="J38" s="23">
        <f>IFERROR(VLOOKUP(A38,'[1]Ejecutado Devengado 2022'!$C$10:$J$249,8,FALSE),0)</f>
        <v>0</v>
      </c>
      <c r="K38" s="23">
        <f>IFERROR(VLOOKUP(A38,'[1]Ejecutado Devengado 2022'!$C$10:$K$249,9,FALSE),0)</f>
        <v>0</v>
      </c>
      <c r="L38" s="8"/>
      <c r="M38" s="17"/>
      <c r="N38" s="21"/>
    </row>
    <row r="39" spans="1:15" x14ac:dyDescent="0.25">
      <c r="A39" s="1" t="str">
        <f t="shared" si="1"/>
        <v>2.3.9</v>
      </c>
      <c r="B39" s="22" t="s">
        <v>41</v>
      </c>
      <c r="C39" s="8">
        <f>SUM(F39:K39)</f>
        <v>1045001.0800000001</v>
      </c>
      <c r="D39" s="8">
        <f>IFERROR(VLOOKUP(A39,'[1]Presupuesto CAID 2022 mod'!$C$10:$E$252,3,FALSE),0)</f>
        <v>2300000</v>
      </c>
      <c r="E39" s="8">
        <f>IFERROR(VLOOKUP(A39,'[1]Presupuesto CAID 2022 mod'!$C$10:$J$252,8,FALSE),0)</f>
        <v>7300000</v>
      </c>
      <c r="F39" s="8">
        <v>0</v>
      </c>
      <c r="G39" s="23">
        <f>IFERROR(VLOOKUP(A39,'[1]Ejecutado Devengado 2022'!C33:G269,5,FALSE),0)</f>
        <v>0</v>
      </c>
      <c r="H39" s="23">
        <f>IFERROR(VLOOKUP(A39,'[1]Ejecutado Devengado 2022'!$C$10:$H$246,6,FALSE),0)</f>
        <v>0</v>
      </c>
      <c r="I39" s="8">
        <f>IFERROR(VLOOKUP(A39,'[1]Ejecutado Devengado 2022'!$C$10:$I$249,7,FALSE),0)</f>
        <v>0</v>
      </c>
      <c r="J39" s="23">
        <f>IFERROR(VLOOKUP(A39,'[1]Ejecutado Devengado 2022'!$C$10:$J$249,8,FALSE),0)</f>
        <v>500082.47</v>
      </c>
      <c r="K39" s="23">
        <f>IFERROR(VLOOKUP(A39,'[1]Ejecutado Devengado 2022'!$C$10:$K$249,9,FALSE),0)</f>
        <v>544918.6100000001</v>
      </c>
      <c r="L39" s="8">
        <f>SUM(F39:K39)</f>
        <v>1045001.0800000001</v>
      </c>
      <c r="M39" s="17"/>
      <c r="N39" s="21"/>
    </row>
    <row r="40" spans="1:15" x14ac:dyDescent="0.25">
      <c r="A40" s="1" t="str">
        <f t="shared" si="1"/>
        <v>2.4 -</v>
      </c>
      <c r="B40" s="18" t="s">
        <v>42</v>
      </c>
      <c r="C40" s="24">
        <f>SUM(C41:C47)</f>
        <v>1564386.21</v>
      </c>
      <c r="D40" s="24">
        <f>SUM(D41:D47)</f>
        <v>0</v>
      </c>
      <c r="E40" s="24">
        <f>SUM(E41:E47)</f>
        <v>0</v>
      </c>
      <c r="F40" s="24">
        <f>SUM(F42:F47)</f>
        <v>0</v>
      </c>
      <c r="G40" s="24">
        <f t="shared" ref="G40:K40" si="4">SUM(G41:G47)</f>
        <v>0</v>
      </c>
      <c r="H40" s="24">
        <f t="shared" si="4"/>
        <v>0</v>
      </c>
      <c r="I40" s="24">
        <f t="shared" si="4"/>
        <v>0</v>
      </c>
      <c r="J40" s="24">
        <f t="shared" si="4"/>
        <v>454260.23</v>
      </c>
      <c r="K40" s="24">
        <f t="shared" si="4"/>
        <v>1110125.98</v>
      </c>
      <c r="L40" s="24">
        <f>SUM(L41:L47)</f>
        <v>1564386.21</v>
      </c>
      <c r="M40" s="20"/>
      <c r="N40" s="21"/>
      <c r="O40" s="20"/>
    </row>
    <row r="41" spans="1:15" x14ac:dyDescent="0.25">
      <c r="A41" s="1" t="str">
        <f t="shared" si="1"/>
        <v>2.4.1</v>
      </c>
      <c r="B41" s="22" t="s">
        <v>43</v>
      </c>
      <c r="C41" s="8">
        <f>SUM(F41:K41)</f>
        <v>0</v>
      </c>
      <c r="D41" s="8">
        <f>IFERROR(VLOOKUP(A41,'[1]Presupuesto CAID 2022 mod'!$C$10:$E$252,3,FALSE),0)</f>
        <v>0</v>
      </c>
      <c r="E41" s="8">
        <f>IFERROR(VLOOKUP(A41,'[1]Presupuesto CAID 2022 mod'!$C$10:$J$252,8,FALSE),0)</f>
        <v>0</v>
      </c>
      <c r="F41" s="8">
        <v>0</v>
      </c>
      <c r="G41" s="23">
        <f>IFERROR(VLOOKUP(A41,'[1]Ejecutado Devengado 2022'!C35:G271,5,FALSE),0)</f>
        <v>0</v>
      </c>
      <c r="H41" s="23">
        <f>IFERROR(VLOOKUP(A41,'[1]Ejecutado Devengado 2022'!$C$10:$H$246,6,FALSE),0)</f>
        <v>0</v>
      </c>
      <c r="I41" s="8">
        <f>IFERROR(VLOOKUP(A41,'[1]Ejecutado Devengado 2022'!$C$10:$I$249,7,FALSE),0)</f>
        <v>0</v>
      </c>
      <c r="J41" s="23">
        <f>IFERROR(VLOOKUP(A41,'[1]Ejecutado Devengado 2022'!$C$10:$J$249,8,FALSE),0)</f>
        <v>0</v>
      </c>
      <c r="K41" s="23">
        <f>IFERROR(VLOOKUP(A41,'[1]Ejecutado Devengado 2022'!$C$10:$K$249,9,FALSE),0)</f>
        <v>0</v>
      </c>
      <c r="L41" s="8">
        <f>SUM(F41:K41)</f>
        <v>0</v>
      </c>
      <c r="M41" s="17"/>
      <c r="N41" s="21"/>
    </row>
    <row r="42" spans="1:15" ht="30" x14ac:dyDescent="0.25">
      <c r="A42" s="1" t="str">
        <f t="shared" si="1"/>
        <v>2.4.2</v>
      </c>
      <c r="B42" s="22" t="s">
        <v>44</v>
      </c>
      <c r="C42" s="8">
        <f>SUM(F42:K42)</f>
        <v>0</v>
      </c>
      <c r="D42" s="8">
        <f>IFERROR(VLOOKUP(A42,'[1]Presupuesto CAID 2022 mod'!$C$10:$E$252,3,FALSE),0)</f>
        <v>0</v>
      </c>
      <c r="E42" s="8">
        <f>IFERROR(VLOOKUP(A42,'[1]Presupuesto CAID 2022 mod'!$C$10:$J$252,8,FALSE),0)</f>
        <v>0</v>
      </c>
      <c r="F42" s="8">
        <v>0</v>
      </c>
      <c r="G42" s="23">
        <f>IFERROR(VLOOKUP(A42,'[1]Ejecutado Devengado 2022'!C36:G272,5,FALSE),0)</f>
        <v>0</v>
      </c>
      <c r="H42" s="23">
        <f>IFERROR(VLOOKUP(A42,'[1]Ejecutado Devengado 2022'!$C$10:$H$246,6,FALSE),0)</f>
        <v>0</v>
      </c>
      <c r="I42" s="8">
        <f>IFERROR(VLOOKUP(A42,'[1]Ejecutado Devengado 2022'!$C$10:$I$249,7,FALSE),0)</f>
        <v>0</v>
      </c>
      <c r="J42" s="23">
        <f>IFERROR(VLOOKUP(A42,'[1]Ejecutado Devengado 2022'!$C$10:$J$249,8,FALSE),0)</f>
        <v>0</v>
      </c>
      <c r="K42" s="23">
        <f>IFERROR(VLOOKUP(A42,'[1]Ejecutado Devengado 2022'!$C$10:$K$249,9,FALSE),0)</f>
        <v>0</v>
      </c>
      <c r="L42" s="8">
        <f>SUM(F42:K42)</f>
        <v>0</v>
      </c>
      <c r="M42" s="17"/>
      <c r="N42" s="21"/>
    </row>
    <row r="43" spans="1:15" ht="30" x14ac:dyDescent="0.25">
      <c r="A43" s="1" t="str">
        <f t="shared" si="1"/>
        <v>2.4.3</v>
      </c>
      <c r="B43" s="22" t="s">
        <v>45</v>
      </c>
      <c r="C43" s="8">
        <f>SUM(F43:K43)</f>
        <v>0</v>
      </c>
      <c r="D43" s="8">
        <f>IFERROR(VLOOKUP(A43,'[1]Presupuesto CAID 2022 mod'!$C$10:$E$252,3,FALSE),0)</f>
        <v>0</v>
      </c>
      <c r="E43" s="8">
        <f>IFERROR(VLOOKUP(A43,'[1]Presupuesto CAID 2022 mod'!$C$10:$J$252,8,FALSE),0)</f>
        <v>0</v>
      </c>
      <c r="F43" s="8"/>
      <c r="G43" s="23"/>
      <c r="H43" s="23"/>
      <c r="I43" s="8">
        <f>IFERROR(VLOOKUP(A43,'[1]Ejecutado Devengado 2022'!$C$10:$I$249,7,FALSE),0)</f>
        <v>0</v>
      </c>
      <c r="J43" s="23">
        <f>IFERROR(VLOOKUP(A43,'[1]Ejecutado Devengado 2022'!$C$10:$J$249,8,FALSE),0)</f>
        <v>0</v>
      </c>
      <c r="K43" s="23">
        <f>IFERROR(VLOOKUP(A43,'[1]Ejecutado Devengado 2022'!$C$10:$K$249,9,FALSE),0)</f>
        <v>0</v>
      </c>
      <c r="L43" s="8"/>
      <c r="M43" s="17"/>
      <c r="N43" s="21"/>
    </row>
    <row r="44" spans="1:15" ht="30" x14ac:dyDescent="0.25">
      <c r="A44" s="1" t="str">
        <f t="shared" si="1"/>
        <v>2.4.4</v>
      </c>
      <c r="B44" s="22" t="s">
        <v>46</v>
      </c>
      <c r="C44" s="8">
        <f>SUM(F44:K44)</f>
        <v>0</v>
      </c>
      <c r="D44" s="8">
        <f>IFERROR(VLOOKUP(A44,'[1]Presupuesto CAID 2022 mod'!$C$10:$E$252,3,FALSE),0)</f>
        <v>0</v>
      </c>
      <c r="E44" s="8">
        <f>IFERROR(VLOOKUP(A44,'[1]Presupuesto CAID 2022 mod'!$C$10:$J$252,8,FALSE),0)</f>
        <v>0</v>
      </c>
      <c r="F44" s="8">
        <v>0</v>
      </c>
      <c r="G44" s="23">
        <f>IFERROR(VLOOKUP(A44,'[1]Ejecutado Devengado 2022'!C37:G273,5,FALSE),0)</f>
        <v>0</v>
      </c>
      <c r="H44" s="23">
        <f>IFERROR(VLOOKUP(A44,'[1]Ejecutado Devengado 2022'!$C$10:$H$246,6,FALSE),0)</f>
        <v>0</v>
      </c>
      <c r="I44" s="8">
        <f>IFERROR(VLOOKUP(A44,'[1]Ejecutado Devengado 2022'!$C$10:$I$249,7,FALSE),0)</f>
        <v>0</v>
      </c>
      <c r="J44" s="23">
        <f>IFERROR(VLOOKUP(A44,'[1]Ejecutado Devengado 2022'!$C$10:$J$249,8,FALSE),0)</f>
        <v>0</v>
      </c>
      <c r="K44" s="23">
        <f>IFERROR(VLOOKUP(A44,'[1]Ejecutado Devengado 2022'!$C$10:$K$249,9,FALSE),0)</f>
        <v>0</v>
      </c>
      <c r="L44" s="8">
        <f>SUM(F44:K44)</f>
        <v>0</v>
      </c>
      <c r="M44" s="17"/>
      <c r="N44" s="21"/>
    </row>
    <row r="45" spans="1:15" ht="30" x14ac:dyDescent="0.25">
      <c r="A45" s="1" t="str">
        <f t="shared" si="1"/>
        <v>2.4.5</v>
      </c>
      <c r="B45" s="22" t="s">
        <v>47</v>
      </c>
      <c r="C45" s="8"/>
      <c r="D45" s="8">
        <f>IFERROR(VLOOKUP(A45,'[1]Presupuesto CAID 2022 mod'!$C$10:$E$252,3,FALSE),0)</f>
        <v>0</v>
      </c>
      <c r="E45" s="8">
        <f>IFERROR(VLOOKUP(A45,'[1]Presupuesto CAID 2022 mod'!$C$10:$J$252,8,FALSE),0)</f>
        <v>0</v>
      </c>
      <c r="F45" s="8"/>
      <c r="G45" s="23"/>
      <c r="H45" s="23"/>
      <c r="I45" s="8">
        <f>IFERROR(VLOOKUP(A45,'[1]Ejecutado Devengado 2022'!$C$10:$I$249,7,FALSE),0)</f>
        <v>0</v>
      </c>
      <c r="J45" s="23">
        <f>IFERROR(VLOOKUP(A45,'[1]Ejecutado Devengado 2022'!$C$10:$J$249,8,FALSE),0)</f>
        <v>0</v>
      </c>
      <c r="K45" s="23">
        <f>IFERROR(VLOOKUP(A45,'[1]Ejecutado Devengado 2022'!$C$10:$K$249,9,FALSE),0)</f>
        <v>0</v>
      </c>
      <c r="L45" s="8"/>
      <c r="M45" s="17"/>
      <c r="N45" s="21"/>
    </row>
    <row r="46" spans="1:15" x14ac:dyDescent="0.25">
      <c r="A46" s="1" t="str">
        <f t="shared" si="1"/>
        <v>2.4.7</v>
      </c>
      <c r="B46" s="22" t="s">
        <v>48</v>
      </c>
      <c r="C46" s="8">
        <f>SUM(F46:K46)</f>
        <v>1564386.21</v>
      </c>
      <c r="D46" s="8">
        <f>IFERROR(VLOOKUP(A46,'[1]Presupuesto CAID 2022 mod'!$C$10:$E$252,3,FALSE),0)</f>
        <v>0</v>
      </c>
      <c r="E46" s="8">
        <f>IFERROR(VLOOKUP(A46,'[1]Presupuesto CAID 2022 mod'!$C$10:$J$252,8,FALSE),0)</f>
        <v>0</v>
      </c>
      <c r="F46" s="8">
        <v>0</v>
      </c>
      <c r="G46" s="23">
        <f>IFERROR(VLOOKUP(A46,'[1]Ejecutado Devengado 2022'!C38:G274,5,FALSE),0)</f>
        <v>0</v>
      </c>
      <c r="H46" s="23">
        <f>IFERROR(VLOOKUP(A46,'[1]Ejecutado Devengado 2022'!$C$10:$H$246,6,FALSE),0)</f>
        <v>0</v>
      </c>
      <c r="I46" s="8">
        <f>IFERROR(VLOOKUP(A46,'[1]Ejecutado Devengado 2022'!$C$10:$I$249,7,FALSE),0)</f>
        <v>0</v>
      </c>
      <c r="J46" s="23">
        <f>IFERROR(VLOOKUP(A46,'[1]Ejecutado Devengado 2022'!$C$10:$J$249,8,FALSE),0)</f>
        <v>454260.23</v>
      </c>
      <c r="K46" s="23">
        <f>IFERROR(VLOOKUP(A46,'[1]Ejecutado Devengado 2022'!$C$10:$K$249,9,FALSE),0)</f>
        <v>1110125.98</v>
      </c>
      <c r="L46" s="8">
        <f>SUM(F46:K46)</f>
        <v>1564386.21</v>
      </c>
      <c r="M46" s="17"/>
      <c r="N46" s="21"/>
    </row>
    <row r="47" spans="1:15" ht="30" x14ac:dyDescent="0.25">
      <c r="A47" s="1" t="str">
        <f t="shared" si="1"/>
        <v>2.4.9</v>
      </c>
      <c r="B47" s="22" t="s">
        <v>49</v>
      </c>
      <c r="C47" s="8">
        <f>SUM(F47:K47)</f>
        <v>0</v>
      </c>
      <c r="D47" s="8">
        <f>IFERROR(VLOOKUP(A47,'[1]Presupuesto CAID 2022 mod'!$C$10:$E$252,3,FALSE),0)</f>
        <v>0</v>
      </c>
      <c r="E47" s="8">
        <f>IFERROR(VLOOKUP(A47,'[1]Presupuesto CAID 2022 mod'!$C$10:$J$252,8,FALSE),0)</f>
        <v>0</v>
      </c>
      <c r="F47" s="8">
        <v>0</v>
      </c>
      <c r="G47" s="23">
        <f>IFERROR(VLOOKUP(A47,'[1]Ejecutado Devengado 2022'!C39:G275,5,FALSE),0)</f>
        <v>0</v>
      </c>
      <c r="H47" s="23">
        <f>IFERROR(VLOOKUP(A47,'[1]Ejecutado Devengado 2022'!$C$10:$H$246,6,FALSE),0)</f>
        <v>0</v>
      </c>
      <c r="I47" s="8">
        <f>IFERROR(VLOOKUP(A47,'[1]Ejecutado Devengado 2022'!$C$10:$I$249,7,FALSE),0)</f>
        <v>0</v>
      </c>
      <c r="J47" s="23">
        <f>IFERROR(VLOOKUP(A47,'[1]Ejecutado Devengado 2022'!$C$10:$J$249,8,FALSE),0)</f>
        <v>0</v>
      </c>
      <c r="K47" s="23">
        <f>IFERROR(VLOOKUP(A47,'[1]Ejecutado Devengado 2022'!$C$10:$K$249,9,FALSE),0)</f>
        <v>0</v>
      </c>
      <c r="L47" s="8">
        <f>SUM(F47:K47)</f>
        <v>0</v>
      </c>
      <c r="M47" s="17"/>
      <c r="N47" s="21"/>
    </row>
    <row r="48" spans="1:15" x14ac:dyDescent="0.25">
      <c r="A48" s="1" t="str">
        <f t="shared" si="1"/>
        <v>2.5 -</v>
      </c>
      <c r="B48" s="18" t="s">
        <v>50</v>
      </c>
      <c r="C48" s="24">
        <f>SUM(C49:C55)</f>
        <v>0</v>
      </c>
      <c r="D48" s="24">
        <f>SUM(D49:D55)</f>
        <v>0</v>
      </c>
      <c r="E48" s="24">
        <f>SUM(E49:E55)</f>
        <v>0</v>
      </c>
      <c r="F48" s="24">
        <f t="shared" ref="F48:K48" si="5">SUM(F49:F55)</f>
        <v>0</v>
      </c>
      <c r="G48" s="24">
        <f t="shared" si="5"/>
        <v>0</v>
      </c>
      <c r="H48" s="24">
        <f t="shared" si="5"/>
        <v>0</v>
      </c>
      <c r="I48" s="24">
        <f t="shared" si="5"/>
        <v>0</v>
      </c>
      <c r="J48" s="24">
        <f t="shared" si="5"/>
        <v>0</v>
      </c>
      <c r="K48" s="24">
        <f t="shared" si="5"/>
        <v>0</v>
      </c>
      <c r="L48" s="24">
        <f>SUM(L49:L55)</f>
        <v>0</v>
      </c>
      <c r="M48" s="20"/>
      <c r="N48" s="21"/>
      <c r="O48" s="20"/>
    </row>
    <row r="49" spans="1:15" x14ac:dyDescent="0.25">
      <c r="A49" s="1" t="str">
        <f t="shared" si="1"/>
        <v>2.5.1</v>
      </c>
      <c r="B49" s="22" t="s">
        <v>51</v>
      </c>
      <c r="C49" s="8">
        <f>SUM(F49:K49)</f>
        <v>0</v>
      </c>
      <c r="D49" s="8">
        <f>IFERROR(VLOOKUP(A49,'[1]Presupuesto CAID 2022 mod'!$C$10:$E$252,3,FALSE),0)</f>
        <v>0</v>
      </c>
      <c r="E49" s="8">
        <f>IFERROR(VLOOKUP(A49,'[1]Presupuesto CAID 2022 mod'!$C$10:$J$252,8,FALSE),0)</f>
        <v>0</v>
      </c>
      <c r="F49" s="8">
        <v>0</v>
      </c>
      <c r="G49" s="23">
        <f>IFERROR(VLOOKUP(A49,'[1]Ejecutado Devengado 2022'!C41:G277,5,FALSE),0)</f>
        <v>0</v>
      </c>
      <c r="H49" s="23">
        <f>IFERROR(VLOOKUP(A49,'[1]Ejecutado Devengado 2022'!$C$10:$H$246,6,FALSE),0)</f>
        <v>0</v>
      </c>
      <c r="I49" s="8">
        <f>IFERROR(VLOOKUP(A49,'[1]Ejecutado Devengado 2022'!$C$10:$I$249,7,FALSE),0)</f>
        <v>0</v>
      </c>
      <c r="J49" s="23">
        <f>IFERROR(VLOOKUP(A49,'[1]Ejecutado Devengado 2022'!$C$10:$J$249,8,FALSE),0)</f>
        <v>0</v>
      </c>
      <c r="K49" s="23">
        <f>IFERROR(VLOOKUP(A49,'[1]Ejecutado Devengado 2022'!$C$10:$K$249,9,FALSE),0)</f>
        <v>0</v>
      </c>
      <c r="L49" s="8">
        <f>SUM(F49:K49)</f>
        <v>0</v>
      </c>
      <c r="M49" s="17"/>
      <c r="N49" s="21"/>
    </row>
    <row r="50" spans="1:15" ht="30" x14ac:dyDescent="0.25">
      <c r="A50" s="1" t="str">
        <f t="shared" si="1"/>
        <v>2.5.2</v>
      </c>
      <c r="B50" s="22" t="s">
        <v>52</v>
      </c>
      <c r="C50" s="8">
        <f>SUM(F50:K50)</f>
        <v>0</v>
      </c>
      <c r="D50" s="8">
        <f>IFERROR(VLOOKUP(A50,'[1]Presupuesto CAID 2022 mod'!$C$10:$E$252,3,FALSE),0)</f>
        <v>0</v>
      </c>
      <c r="E50" s="8">
        <f>IFERROR(VLOOKUP(A50,'[1]Presupuesto CAID 2022 mod'!$C$10:$J$252,8,FALSE),0)</f>
        <v>0</v>
      </c>
      <c r="F50" s="8">
        <v>0</v>
      </c>
      <c r="G50" s="23">
        <f>IFERROR(VLOOKUP(A50,'[1]Ejecutado Devengado 2022'!C42:G278,5,FALSE),0)</f>
        <v>0</v>
      </c>
      <c r="H50" s="23">
        <f>IFERROR(VLOOKUP(A50,'[1]Ejecutado Devengado 2022'!$C$10:$H$246,6,FALSE),0)</f>
        <v>0</v>
      </c>
      <c r="I50" s="8">
        <f>IFERROR(VLOOKUP(A50,'[1]Ejecutado Devengado 2022'!$C$10:$I$249,7,FALSE),0)</f>
        <v>0</v>
      </c>
      <c r="J50" s="23">
        <f>IFERROR(VLOOKUP(A50,'[1]Ejecutado Devengado 2022'!$C$10:$J$249,8,FALSE),0)</f>
        <v>0</v>
      </c>
      <c r="K50" s="23">
        <f>IFERROR(VLOOKUP(A50,'[1]Ejecutado Devengado 2022'!$C$10:$K$249,9,FALSE),0)</f>
        <v>0</v>
      </c>
      <c r="L50" s="8">
        <f>SUM(F50:K50)</f>
        <v>0</v>
      </c>
      <c r="M50" s="17"/>
      <c r="N50" s="21"/>
    </row>
    <row r="51" spans="1:15" ht="30" x14ac:dyDescent="0.25">
      <c r="A51" s="1" t="str">
        <f t="shared" si="1"/>
        <v>2.5.3</v>
      </c>
      <c r="B51" s="22" t="s">
        <v>53</v>
      </c>
      <c r="C51" s="8">
        <f>SUM(F51:K51)</f>
        <v>0</v>
      </c>
      <c r="D51" s="8">
        <f>IFERROR(VLOOKUP(A51,'[1]Presupuesto CAID 2022 mod'!$C$10:$E$252,3,FALSE),0)</f>
        <v>0</v>
      </c>
      <c r="E51" s="8">
        <f>IFERROR(VLOOKUP(A51,'[1]Presupuesto CAID 2022 mod'!$C$10:$J$252,8,FALSE),0)</f>
        <v>0</v>
      </c>
      <c r="F51" s="8"/>
      <c r="G51" s="23"/>
      <c r="H51" s="23"/>
      <c r="I51" s="8">
        <f>IFERROR(VLOOKUP(A51,'[1]Ejecutado Devengado 2022'!$C$10:$I$249,7,FALSE),0)</f>
        <v>0</v>
      </c>
      <c r="J51" s="23">
        <f>IFERROR(VLOOKUP(A51,'[1]Ejecutado Devengado 2022'!$C$10:$J$249,8,FALSE),0)</f>
        <v>0</v>
      </c>
      <c r="K51" s="23">
        <f>IFERROR(VLOOKUP(A51,'[1]Ejecutado Devengado 2022'!$C$10:$K$249,9,FALSE),0)</f>
        <v>0</v>
      </c>
      <c r="L51" s="8"/>
      <c r="M51" s="17"/>
      <c r="N51" s="21"/>
    </row>
    <row r="52" spans="1:15" ht="30" x14ac:dyDescent="0.25">
      <c r="A52" s="1" t="str">
        <f t="shared" si="1"/>
        <v>2.5.4</v>
      </c>
      <c r="B52" s="22" t="s">
        <v>54</v>
      </c>
      <c r="C52" s="8">
        <f>SUM(F52:K52)</f>
        <v>0</v>
      </c>
      <c r="D52" s="8">
        <f>IFERROR(VLOOKUP(A52,'[1]Presupuesto CAID 2022 mod'!$C$10:$E$252,3,FALSE),0)</f>
        <v>0</v>
      </c>
      <c r="E52" s="8">
        <f>IFERROR(VLOOKUP(A52,'[1]Presupuesto CAID 2022 mod'!$C$10:$J$252,8,FALSE),0)</f>
        <v>0</v>
      </c>
      <c r="F52" s="8">
        <v>0</v>
      </c>
      <c r="G52" s="23">
        <f>IFERROR(VLOOKUP(A52,'[1]Ejecutado Devengado 2022'!C43:G279,5,FALSE),0)</f>
        <v>0</v>
      </c>
      <c r="H52" s="23">
        <f>IFERROR(VLOOKUP(A52,'[1]Ejecutado Devengado 2022'!$C$10:$H$246,6,FALSE),0)</f>
        <v>0</v>
      </c>
      <c r="I52" s="8">
        <f>IFERROR(VLOOKUP(A52,'[1]Ejecutado Devengado 2022'!$C$10:$I$249,7,FALSE),0)</f>
        <v>0</v>
      </c>
      <c r="J52" s="23">
        <f>IFERROR(VLOOKUP(A52,'[1]Ejecutado Devengado 2022'!$C$10:$J$249,8,FALSE),0)</f>
        <v>0</v>
      </c>
      <c r="K52" s="23">
        <f>IFERROR(VLOOKUP(A52,'[1]Ejecutado Devengado 2022'!$C$10:$K$249,9,FALSE),0)</f>
        <v>0</v>
      </c>
      <c r="L52" s="8">
        <f>SUM(F52:K52)</f>
        <v>0</v>
      </c>
      <c r="M52" s="17"/>
      <c r="N52" s="21"/>
    </row>
    <row r="53" spans="1:15" ht="30" x14ac:dyDescent="0.25">
      <c r="A53" s="1" t="str">
        <f t="shared" si="1"/>
        <v>2.5.5</v>
      </c>
      <c r="B53" s="22" t="s">
        <v>55</v>
      </c>
      <c r="C53" s="8">
        <f>SUM(F53:K53)</f>
        <v>0</v>
      </c>
      <c r="D53" s="8">
        <f>IFERROR(VLOOKUP(A53,'[1]Presupuesto CAID 2022 mod'!$C$10:$E$252,3,FALSE),0)</f>
        <v>0</v>
      </c>
      <c r="E53" s="8">
        <f>IFERROR(VLOOKUP(A53,'[1]Presupuesto CAID 2022 mod'!$C$10:$J$252,8,FALSE),0)</f>
        <v>0</v>
      </c>
      <c r="F53" s="8"/>
      <c r="G53" s="23"/>
      <c r="H53" s="23"/>
      <c r="I53" s="8">
        <f>IFERROR(VLOOKUP(A53,'[1]Ejecutado Devengado 2022'!$C$10:$I$249,7,FALSE),0)</f>
        <v>0</v>
      </c>
      <c r="J53" s="23">
        <f>IFERROR(VLOOKUP(A53,'[1]Ejecutado Devengado 2022'!$C$10:$J$249,8,FALSE),0)</f>
        <v>0</v>
      </c>
      <c r="K53" s="23">
        <f>IFERROR(VLOOKUP(A53,'[1]Ejecutado Devengado 2022'!$C$10:$K$249,9,FALSE),0)</f>
        <v>0</v>
      </c>
      <c r="L53" s="8"/>
      <c r="M53" s="17"/>
      <c r="N53" s="21"/>
    </row>
    <row r="54" spans="1:15" x14ac:dyDescent="0.25">
      <c r="A54" s="1" t="str">
        <f t="shared" si="1"/>
        <v>2.5.6</v>
      </c>
      <c r="B54" s="22" t="s">
        <v>56</v>
      </c>
      <c r="C54" s="8">
        <f>SUM(F54:K54)</f>
        <v>0</v>
      </c>
      <c r="D54" s="8">
        <f>IFERROR(VLOOKUP(A54,'[1]Presupuesto CAID 2022 mod'!$C$10:$E$252,3,FALSE),0)</f>
        <v>0</v>
      </c>
      <c r="E54" s="8">
        <f>IFERROR(VLOOKUP(A54,'[1]Presupuesto CAID 2022 mod'!$C$10:$J$252,8,FALSE),0)</f>
        <v>0</v>
      </c>
      <c r="F54" s="8"/>
      <c r="G54" s="23"/>
      <c r="H54" s="23"/>
      <c r="I54" s="8">
        <f>IFERROR(VLOOKUP(A54,'[1]Ejecutado Devengado 2022'!$C$10:$I$249,7,FALSE),0)</f>
        <v>0</v>
      </c>
      <c r="J54" s="23">
        <f>IFERROR(VLOOKUP(A54,'[1]Ejecutado Devengado 2022'!$C$10:$J$249,8,FALSE),0)</f>
        <v>0</v>
      </c>
      <c r="K54" s="23">
        <f>IFERROR(VLOOKUP(A54,'[1]Ejecutado Devengado 2022'!$C$10:$K$249,9,FALSE),0)</f>
        <v>0</v>
      </c>
      <c r="L54" s="8"/>
      <c r="M54" s="17"/>
      <c r="N54" s="21"/>
    </row>
    <row r="55" spans="1:15" ht="30" x14ac:dyDescent="0.25">
      <c r="A55" s="1" t="str">
        <f t="shared" si="1"/>
        <v>2.5.9</v>
      </c>
      <c r="B55" s="22" t="s">
        <v>57</v>
      </c>
      <c r="C55" s="8">
        <f>SUM(F55:K55)</f>
        <v>0</v>
      </c>
      <c r="D55" s="8">
        <f>IFERROR(VLOOKUP(A55,'[1]Presupuesto CAID 2022 mod'!$C$10:$E$252,3,FALSE),0)</f>
        <v>0</v>
      </c>
      <c r="E55" s="8">
        <f>IFERROR(VLOOKUP(A55,'[1]Presupuesto CAID 2022 mod'!$C$10:$J$252,8,FALSE),0)</f>
        <v>0</v>
      </c>
      <c r="F55" s="8">
        <v>0</v>
      </c>
      <c r="G55" s="23">
        <f>IFERROR(VLOOKUP(A55,'[1]Ejecutado Devengado 2022'!C44:G280,5,FALSE),0)</f>
        <v>0</v>
      </c>
      <c r="H55" s="23">
        <f>IFERROR(VLOOKUP(A55,'[1]Ejecutado Devengado 2022'!$C$10:$H$246,6,FALSE),0)</f>
        <v>0</v>
      </c>
      <c r="I55" s="8">
        <f>IFERROR(VLOOKUP(A55,'[1]Ejecutado Devengado 2022'!$C$10:$I$249,7,FALSE),0)</f>
        <v>0</v>
      </c>
      <c r="J55" s="23">
        <f>IFERROR(VLOOKUP(A55,'[1]Ejecutado Devengado 2022'!$C$10:$J$249,8,FALSE),0)</f>
        <v>0</v>
      </c>
      <c r="K55" s="23">
        <f>IFERROR(VLOOKUP(A55,'[1]Ejecutado Devengado 2022'!$C$10:$K$249,9,FALSE),0)</f>
        <v>0</v>
      </c>
      <c r="L55" s="8">
        <f>SUM(F55:K55)</f>
        <v>0</v>
      </c>
      <c r="M55" s="17"/>
      <c r="N55" s="21"/>
    </row>
    <row r="56" spans="1:15" x14ac:dyDescent="0.25">
      <c r="A56" s="1" t="str">
        <f t="shared" si="1"/>
        <v>2.6 -</v>
      </c>
      <c r="B56" s="18" t="s">
        <v>58</v>
      </c>
      <c r="C56" s="19">
        <f>SUM(C57:C65)</f>
        <v>0</v>
      </c>
      <c r="D56" s="19">
        <f>SUM(D57:D65)</f>
        <v>16698869</v>
      </c>
      <c r="E56" s="19">
        <f>SUM(E57:E65)</f>
        <v>16698869</v>
      </c>
      <c r="F56" s="19">
        <f t="shared" ref="F56:K56" si="6">SUM(F57:F65)</f>
        <v>0</v>
      </c>
      <c r="G56" s="19">
        <f t="shared" si="6"/>
        <v>0</v>
      </c>
      <c r="H56" s="19">
        <f t="shared" si="6"/>
        <v>0</v>
      </c>
      <c r="I56" s="19">
        <f t="shared" si="6"/>
        <v>0</v>
      </c>
      <c r="J56" s="19">
        <f t="shared" si="6"/>
        <v>0</v>
      </c>
      <c r="K56" s="19">
        <f t="shared" si="6"/>
        <v>0</v>
      </c>
      <c r="L56" s="19">
        <f>SUM(L57:L65)</f>
        <v>0</v>
      </c>
      <c r="M56" s="20"/>
      <c r="N56" s="21"/>
      <c r="O56" s="20"/>
    </row>
    <row r="57" spans="1:15" x14ac:dyDescent="0.25">
      <c r="A57" s="1" t="str">
        <f t="shared" si="1"/>
        <v>2.6.1</v>
      </c>
      <c r="B57" s="22" t="s">
        <v>59</v>
      </c>
      <c r="C57" s="8">
        <f>SUM(F57:K57)</f>
        <v>0</v>
      </c>
      <c r="D57" s="8">
        <f>IFERROR(VLOOKUP(A57,'[1]Presupuesto CAID 2022 mod'!$C$10:$E$252,3,FALSE),0)</f>
        <v>13858573</v>
      </c>
      <c r="E57" s="8">
        <f>IFERROR(VLOOKUP(A57,'[1]Presupuesto CAID 2022 mod'!$C$10:$J$252,8,FALSE),0)</f>
        <v>13858573</v>
      </c>
      <c r="F57" s="8">
        <v>0</v>
      </c>
      <c r="G57" s="23">
        <f>IFERROR(VLOOKUP(A57,'[1]Ejecutado Devengado 2022'!C46:G282,5,FALSE),0)</f>
        <v>0</v>
      </c>
      <c r="H57" s="23">
        <f>IFERROR(VLOOKUP(A57,'[1]Ejecutado Devengado 2022'!$C$10:$H$246,6,FALSE),0)</f>
        <v>0</v>
      </c>
      <c r="I57" s="8">
        <f>IFERROR(VLOOKUP(A57,'[1]Ejecutado Devengado 2022'!$C$10:$I$249,7,FALSE),0)</f>
        <v>0</v>
      </c>
      <c r="J57" s="23">
        <f>IFERROR(VLOOKUP(A57,'[1]Ejecutado Devengado 2022'!$C$10:$J$249,8,FALSE),0)</f>
        <v>0</v>
      </c>
      <c r="K57" s="23">
        <f>IFERROR(VLOOKUP(A57,'[1]Ejecutado Devengado 2022'!$C$10:$K$249,9,FALSE),0)</f>
        <v>0</v>
      </c>
      <c r="L57" s="8">
        <f>SUM(F57:K57)</f>
        <v>0</v>
      </c>
      <c r="M57" s="17"/>
      <c r="N57" s="21"/>
    </row>
    <row r="58" spans="1:15" ht="30" x14ac:dyDescent="0.25">
      <c r="A58" s="1" t="str">
        <f t="shared" si="1"/>
        <v>2.6.2</v>
      </c>
      <c r="B58" s="22" t="s">
        <v>60</v>
      </c>
      <c r="C58" s="8">
        <f>SUM(F58:K58)</f>
        <v>0</v>
      </c>
      <c r="D58" s="8">
        <f>IFERROR(VLOOKUP(A58,'[1]Presupuesto CAID 2022 mod'!$C$10:$E$252,3,FALSE),0)</f>
        <v>0</v>
      </c>
      <c r="E58" s="8">
        <f>IFERROR(VLOOKUP(A58,'[1]Presupuesto CAID 2022 mod'!$C$10:$J$252,8,FALSE),0)</f>
        <v>0</v>
      </c>
      <c r="F58" s="8">
        <v>0</v>
      </c>
      <c r="G58" s="23">
        <f>IFERROR(VLOOKUP(A58,'[1]Ejecutado Devengado 2022'!C47:G283,5,FALSE),0)</f>
        <v>0</v>
      </c>
      <c r="H58" s="23">
        <f>IFERROR(VLOOKUP(A58,'[1]Ejecutado Devengado 2022'!$C$10:$H$246,6,FALSE),0)</f>
        <v>0</v>
      </c>
      <c r="I58" s="8">
        <f>IFERROR(VLOOKUP(A58,'[1]Ejecutado Devengado 2022'!$C$10:$I$249,7,FALSE),0)</f>
        <v>0</v>
      </c>
      <c r="J58" s="23">
        <f>IFERROR(VLOOKUP(A58,'[1]Ejecutado Devengado 2022'!$C$10:$J$249,8,FALSE),0)</f>
        <v>0</v>
      </c>
      <c r="K58" s="23">
        <f>IFERROR(VLOOKUP(A58,'[1]Ejecutado Devengado 2022'!$C$10:$K$249,9,FALSE),0)</f>
        <v>0</v>
      </c>
      <c r="L58" s="8">
        <f>SUM(F58:K58)</f>
        <v>0</v>
      </c>
      <c r="M58" s="17"/>
      <c r="N58" s="21"/>
    </row>
    <row r="59" spans="1:15" ht="30" x14ac:dyDescent="0.25">
      <c r="A59" s="1" t="str">
        <f t="shared" si="1"/>
        <v>2.6.3</v>
      </c>
      <c r="B59" s="22" t="s">
        <v>61</v>
      </c>
      <c r="C59" s="8">
        <f>SUM(F59:K59)</f>
        <v>0</v>
      </c>
      <c r="D59" s="8">
        <f>IFERROR(VLOOKUP(A59,'[1]Presupuesto CAID 2022 mod'!$C$10:$E$252,3,FALSE),0)</f>
        <v>1540296</v>
      </c>
      <c r="E59" s="8">
        <f>IFERROR(VLOOKUP(A59,'[1]Presupuesto CAID 2022 mod'!$C$10:$J$252,8,FALSE),0)</f>
        <v>1540296</v>
      </c>
      <c r="F59" s="8">
        <v>0</v>
      </c>
      <c r="G59" s="23">
        <f>IFERROR(VLOOKUP(A59,'[1]Ejecutado Devengado 2022'!C48:G284,5,FALSE),0)</f>
        <v>0</v>
      </c>
      <c r="H59" s="23">
        <f>IFERROR(VLOOKUP(A59,'[1]Ejecutado Devengado 2022'!$C$10:$H$246,6,FALSE),0)</f>
        <v>0</v>
      </c>
      <c r="I59" s="8">
        <f>IFERROR(VLOOKUP(A59,'[1]Ejecutado Devengado 2022'!$C$10:$I$249,7,FALSE),0)</f>
        <v>0</v>
      </c>
      <c r="J59" s="23">
        <f>IFERROR(VLOOKUP(A59,'[1]Ejecutado Devengado 2022'!$C$10:$J$249,8,FALSE),0)</f>
        <v>0</v>
      </c>
      <c r="K59" s="23">
        <f>IFERROR(VLOOKUP(A59,'[1]Ejecutado Devengado 2022'!$C$10:$K$249,9,FALSE),0)</f>
        <v>0</v>
      </c>
      <c r="L59" s="8">
        <f>SUM(F59:K59)</f>
        <v>0</v>
      </c>
      <c r="M59" s="17"/>
      <c r="N59" s="21"/>
    </row>
    <row r="60" spans="1:15" ht="30" x14ac:dyDescent="0.25">
      <c r="A60" s="1" t="str">
        <f t="shared" si="1"/>
        <v>2.6.4</v>
      </c>
      <c r="B60" s="22" t="s">
        <v>62</v>
      </c>
      <c r="C60" s="8">
        <f>SUM(F60:K60)</f>
        <v>0</v>
      </c>
      <c r="D60" s="8">
        <f>IFERROR(VLOOKUP(A60,'[1]Presupuesto CAID 2022 mod'!$C$10:$E$252,3,FALSE),0)</f>
        <v>0</v>
      </c>
      <c r="E60" s="8">
        <f>IFERROR(VLOOKUP(A60,'[1]Presupuesto CAID 2022 mod'!$C$10:$J$252,8,FALSE),0)</f>
        <v>0</v>
      </c>
      <c r="F60" s="8">
        <v>0</v>
      </c>
      <c r="G60" s="23">
        <f>IFERROR(VLOOKUP(A60,'[1]Ejecutado Devengado 2022'!C49:G285,5,FALSE),0)</f>
        <v>0</v>
      </c>
      <c r="H60" s="23">
        <f>IFERROR(VLOOKUP(A60,'[1]Ejecutado Devengado 2022'!$C$10:$H$246,6,FALSE),0)</f>
        <v>0</v>
      </c>
      <c r="I60" s="8">
        <f>IFERROR(VLOOKUP(A60,'[1]Ejecutado Devengado 2022'!$C$10:$I$249,7,FALSE),0)</f>
        <v>0</v>
      </c>
      <c r="J60" s="23">
        <f>IFERROR(VLOOKUP(A60,'[1]Ejecutado Devengado 2022'!$C$10:$J$249,8,FALSE),0)</f>
        <v>0</v>
      </c>
      <c r="K60" s="23">
        <f>IFERROR(VLOOKUP(A60,'[1]Ejecutado Devengado 2022'!$C$10:$K$249,9,FALSE),0)</f>
        <v>0</v>
      </c>
      <c r="L60" s="8">
        <f>SUM(F60:K60)</f>
        <v>0</v>
      </c>
      <c r="M60" s="17"/>
      <c r="N60" s="21"/>
    </row>
    <row r="61" spans="1:15" x14ac:dyDescent="0.25">
      <c r="A61" s="1" t="str">
        <f t="shared" si="1"/>
        <v>2.6.5</v>
      </c>
      <c r="B61" s="22" t="s">
        <v>63</v>
      </c>
      <c r="C61" s="8">
        <f>SUM(F61:K61)</f>
        <v>0</v>
      </c>
      <c r="D61" s="8">
        <f>IFERROR(VLOOKUP(A61,'[1]Presupuesto CAID 2022 mod'!$C$10:$E$252,3,FALSE),0)</f>
        <v>1000000</v>
      </c>
      <c r="E61" s="8">
        <f>IFERROR(VLOOKUP(A61,'[1]Presupuesto CAID 2022 mod'!$C$10:$J$252,8,FALSE),0)</f>
        <v>1000000</v>
      </c>
      <c r="F61" s="8">
        <v>0</v>
      </c>
      <c r="G61" s="23">
        <f>IFERROR(VLOOKUP(A61,'[1]Ejecutado Devengado 2022'!C50:G286,5,FALSE),0)</f>
        <v>0</v>
      </c>
      <c r="H61" s="23">
        <f>IFERROR(VLOOKUP(A61,'[1]Ejecutado Devengado 2022'!$C$10:$H$246,6,FALSE),0)</f>
        <v>0</v>
      </c>
      <c r="I61" s="8">
        <f>IFERROR(VLOOKUP(A61,'[1]Ejecutado Devengado 2022'!$C$10:$I$249,7,FALSE),0)</f>
        <v>0</v>
      </c>
      <c r="J61" s="23">
        <f>IFERROR(VLOOKUP(A61,'[1]Ejecutado Devengado 2022'!$C$10:$J$249,8,FALSE),0)</f>
        <v>0</v>
      </c>
      <c r="K61" s="23">
        <f>IFERROR(VLOOKUP(A61,'[1]Ejecutado Devengado 2022'!$C$10:$K$249,9,FALSE),0)</f>
        <v>0</v>
      </c>
      <c r="L61" s="8">
        <f>SUM(F61:K61)</f>
        <v>0</v>
      </c>
      <c r="M61" s="17"/>
      <c r="N61" s="21"/>
    </row>
    <row r="62" spans="1:15" x14ac:dyDescent="0.25">
      <c r="A62" s="1" t="str">
        <f t="shared" si="1"/>
        <v>2.6.6</v>
      </c>
      <c r="B62" s="22" t="s">
        <v>64</v>
      </c>
      <c r="C62" s="8">
        <f>SUM(F62:K62)</f>
        <v>0</v>
      </c>
      <c r="D62" s="8">
        <f>IFERROR(VLOOKUP(A62,'[1]Presupuesto CAID 2022 mod'!$C$10:$E$252,3,FALSE),0)</f>
        <v>0</v>
      </c>
      <c r="E62" s="8">
        <f>IFERROR(VLOOKUP(A62,'[1]Presupuesto CAID 2022 mod'!$C$10:$J$252,8,FALSE),0)</f>
        <v>0</v>
      </c>
      <c r="F62" s="8">
        <v>0</v>
      </c>
      <c r="G62" s="23">
        <f>IFERROR(VLOOKUP(A62,'[1]Ejecutado Devengado 2022'!C51:G287,5,FALSE),0)</f>
        <v>0</v>
      </c>
      <c r="H62" s="23">
        <f>IFERROR(VLOOKUP(A62,'[1]Ejecutado Devengado 2022'!$C$10:$H$246,6,FALSE),0)</f>
        <v>0</v>
      </c>
      <c r="I62" s="8">
        <f>IFERROR(VLOOKUP(A62,'[1]Ejecutado Devengado 2022'!$C$10:$I$249,7,FALSE),0)</f>
        <v>0</v>
      </c>
      <c r="J62" s="23">
        <f>IFERROR(VLOOKUP(A62,'[1]Ejecutado Devengado 2022'!$C$10:$J$249,8,FALSE),0)</f>
        <v>0</v>
      </c>
      <c r="K62" s="23">
        <f>IFERROR(VLOOKUP(A62,'[1]Ejecutado Devengado 2022'!$C$10:$K$249,9,FALSE),0)</f>
        <v>0</v>
      </c>
      <c r="L62" s="8">
        <f>SUM(F62:K62)</f>
        <v>0</v>
      </c>
      <c r="M62" s="17"/>
      <c r="N62" s="21"/>
      <c r="O62" s="8"/>
    </row>
    <row r="63" spans="1:15" x14ac:dyDescent="0.25">
      <c r="A63" s="1" t="str">
        <f t="shared" si="1"/>
        <v>2.6.7</v>
      </c>
      <c r="B63" s="22" t="s">
        <v>65</v>
      </c>
      <c r="C63" s="8">
        <f>SUM(F63:K63)</f>
        <v>0</v>
      </c>
      <c r="D63" s="8">
        <f>IFERROR(VLOOKUP(A63,'[1]Presupuesto CAID 2022 mod'!$C$10:$E$252,3,FALSE),0)</f>
        <v>300000</v>
      </c>
      <c r="E63" s="8">
        <f>IFERROR(VLOOKUP(A63,'[1]Presupuesto CAID 2022 mod'!$C$10:$J$252,8,FALSE),0)</f>
        <v>300000</v>
      </c>
      <c r="F63" s="8">
        <v>0</v>
      </c>
      <c r="G63" s="23">
        <f>IFERROR(VLOOKUP(A63,'[1]Ejecutado Devengado 2022'!C52:G288,5,FALSE),0)</f>
        <v>0</v>
      </c>
      <c r="H63" s="23">
        <f>IFERROR(VLOOKUP(A63,'[1]Ejecutado Devengado 2022'!$C$10:$H$246,6,FALSE),0)</f>
        <v>0</v>
      </c>
      <c r="I63" s="8">
        <f>IFERROR(VLOOKUP(A63,'[1]Ejecutado Devengado 2022'!$C$10:$I$249,7,FALSE),0)</f>
        <v>0</v>
      </c>
      <c r="J63" s="23">
        <f>IFERROR(VLOOKUP(A63,'[1]Ejecutado Devengado 2022'!$C$10:$J$249,8,FALSE),0)</f>
        <v>0</v>
      </c>
      <c r="K63" s="23">
        <f>IFERROR(VLOOKUP(A63,'[1]Ejecutado Devengado 2022'!$C$10:$K$249,9,FALSE),0)</f>
        <v>0</v>
      </c>
      <c r="L63" s="8">
        <f>SUM(F63:K63)</f>
        <v>0</v>
      </c>
      <c r="M63" s="17"/>
      <c r="N63" s="21"/>
      <c r="O63" s="8"/>
    </row>
    <row r="64" spans="1:15" x14ac:dyDescent="0.25">
      <c r="A64" s="1" t="str">
        <f t="shared" si="1"/>
        <v>2.6.8</v>
      </c>
      <c r="B64" s="22" t="s">
        <v>66</v>
      </c>
      <c r="C64" s="8">
        <f>SUM(F64:K64)</f>
        <v>0</v>
      </c>
      <c r="D64" s="8">
        <f>IFERROR(VLOOKUP(A64,'[1]Presupuesto CAID 2022 mod'!$C$10:$E$252,3,FALSE),0)</f>
        <v>0</v>
      </c>
      <c r="E64" s="8">
        <f>IFERROR(VLOOKUP(A64,'[1]Presupuesto CAID 2022 mod'!$C$10:$J$252,8,FALSE),0)</f>
        <v>0</v>
      </c>
      <c r="F64" s="8">
        <v>0</v>
      </c>
      <c r="G64" s="23">
        <f>IFERROR(VLOOKUP(A64,'[1]Ejecutado Devengado 2022'!C53:G289,5,FALSE),0)</f>
        <v>0</v>
      </c>
      <c r="H64" s="23">
        <f>IFERROR(VLOOKUP(A64,'[1]Ejecutado Devengado 2022'!$C$10:$H$246,6,FALSE),0)</f>
        <v>0</v>
      </c>
      <c r="I64" s="8">
        <f>IFERROR(VLOOKUP(A64,'[1]Ejecutado Devengado 2022'!$C$10:$I$249,7,FALSE),0)</f>
        <v>0</v>
      </c>
      <c r="J64" s="23">
        <f>IFERROR(VLOOKUP(A64,'[1]Ejecutado Devengado 2022'!$C$10:$J$249,8,FALSE),0)</f>
        <v>0</v>
      </c>
      <c r="K64" s="23">
        <f>IFERROR(VLOOKUP(A64,'[1]Ejecutado Devengado 2022'!$C$10:$K$249,9,FALSE),0)</f>
        <v>0</v>
      </c>
      <c r="L64" s="8">
        <f>SUM(F64:K64)</f>
        <v>0</v>
      </c>
      <c r="M64" s="17"/>
      <c r="N64" s="21"/>
    </row>
    <row r="65" spans="1:15" ht="30" x14ac:dyDescent="0.25">
      <c r="A65" s="1" t="str">
        <f t="shared" si="1"/>
        <v>2.6.9</v>
      </c>
      <c r="B65" s="22" t="s">
        <v>67</v>
      </c>
      <c r="C65" s="8">
        <f>SUM(F65:K65)</f>
        <v>0</v>
      </c>
      <c r="D65" s="8">
        <f>IFERROR(VLOOKUP(A65,'[1]Presupuesto CAID 2022 mod'!$C$10:$E$252,3,FALSE),0)</f>
        <v>0</v>
      </c>
      <c r="E65" s="8">
        <f>IFERROR(VLOOKUP(A65,'[1]Presupuesto CAID 2022 mod'!$C$10:$J$252,8,FALSE),0)</f>
        <v>0</v>
      </c>
      <c r="F65" s="8">
        <v>0</v>
      </c>
      <c r="G65" s="23">
        <f>IFERROR(VLOOKUP(A65,'[1]Ejecutado Devengado 2022'!C54:G290,5,FALSE),0)</f>
        <v>0</v>
      </c>
      <c r="H65" s="23">
        <f>IFERROR(VLOOKUP(A65,'[1]Ejecutado Devengado 2022'!$C$10:$H$246,6,FALSE),0)</f>
        <v>0</v>
      </c>
      <c r="I65" s="8">
        <f>IFERROR(VLOOKUP(A65,'[1]Ejecutado Devengado 2022'!$C$10:$I$249,7,FALSE),0)</f>
        <v>0</v>
      </c>
      <c r="J65" s="23">
        <f>IFERROR(VLOOKUP(A65,'[1]Ejecutado Devengado 2022'!$C$10:$J$249,8,FALSE),0)</f>
        <v>0</v>
      </c>
      <c r="K65" s="23">
        <f>IFERROR(VLOOKUP(A65,'[1]Ejecutado Devengado 2022'!$C$10:$K$249,9,FALSE),0)</f>
        <v>0</v>
      </c>
      <c r="L65" s="8">
        <f>SUM(F65:K65)</f>
        <v>0</v>
      </c>
      <c r="M65" s="17"/>
      <c r="N65" s="21"/>
      <c r="O65" s="8"/>
    </row>
    <row r="66" spans="1:15" x14ac:dyDescent="0.25">
      <c r="A66" s="1" t="str">
        <f t="shared" si="1"/>
        <v>2.7 -</v>
      </c>
      <c r="B66" s="18" t="s">
        <v>68</v>
      </c>
      <c r="C66" s="19">
        <f>SUM(C67:C70)</f>
        <v>0</v>
      </c>
      <c r="D66" s="19">
        <f>SUM(D67:D70)</f>
        <v>0</v>
      </c>
      <c r="E66" s="19">
        <f>SUM(E67:E70)</f>
        <v>0</v>
      </c>
      <c r="F66" s="19">
        <f t="shared" ref="F66:K66" si="7">SUM(F67:F70)</f>
        <v>0</v>
      </c>
      <c r="G66" s="19">
        <f t="shared" si="7"/>
        <v>0</v>
      </c>
      <c r="H66" s="19">
        <f t="shared" si="7"/>
        <v>0</v>
      </c>
      <c r="I66" s="19">
        <f t="shared" si="7"/>
        <v>0</v>
      </c>
      <c r="J66" s="19">
        <f t="shared" si="7"/>
        <v>0</v>
      </c>
      <c r="K66" s="19">
        <f t="shared" si="7"/>
        <v>0</v>
      </c>
      <c r="L66" s="19">
        <f>SUM(L67:L70)</f>
        <v>0</v>
      </c>
      <c r="M66" s="20"/>
      <c r="O66" s="20"/>
    </row>
    <row r="67" spans="1:15" ht="17.45" customHeight="1" x14ac:dyDescent="0.25">
      <c r="A67" s="1" t="str">
        <f t="shared" si="1"/>
        <v>2.7.1</v>
      </c>
      <c r="B67" s="22" t="s">
        <v>69</v>
      </c>
      <c r="C67" s="8">
        <f>SUM(F67:K67)</f>
        <v>0</v>
      </c>
      <c r="D67" s="8">
        <f>IFERROR(VLOOKUP(A67,'[1]Presupuesto CAID 2022 mod'!$C$10:$E$252,3,FALSE),0)</f>
        <v>0</v>
      </c>
      <c r="E67" s="8">
        <f>IFERROR(VLOOKUP(A67,'[1]Presupuesto CAID 2022 mod'!$C$10:$J$252,8,FALSE),0)</f>
        <v>0</v>
      </c>
      <c r="F67" s="8">
        <v>0</v>
      </c>
      <c r="G67" s="23">
        <f>IFERROR(VLOOKUP(A67,'[1]Ejecutado Devengado 2022'!C56:G292,5,FALSE),0)</f>
        <v>0</v>
      </c>
      <c r="H67" s="23">
        <f>IFERROR(VLOOKUP(A67,'[1]Ejecutado Devengado 2022'!$C$10:$H$246,6,FALSE),0)</f>
        <v>0</v>
      </c>
      <c r="I67" s="8">
        <f>IFERROR(VLOOKUP(A67,'[1]Ejecutado Devengado 2022'!$C$10:$I$249,7,FALSE),0)</f>
        <v>0</v>
      </c>
      <c r="J67" s="23">
        <f>IFERROR(VLOOKUP(A67,'[1]Ejecutado Devengado 2022'!$C$10:$J$249,8,FALSE),0)</f>
        <v>0</v>
      </c>
      <c r="K67" s="23">
        <f>IFERROR(VLOOKUP(A67,'[1]Ejecutado Devengado 2022'!$C$10:$K$249,9,FALSE),0)</f>
        <v>0</v>
      </c>
      <c r="L67" s="8">
        <f>SUM(F67:K67)</f>
        <v>0</v>
      </c>
      <c r="M67" s="17"/>
      <c r="N67" s="21"/>
    </row>
    <row r="68" spans="1:15" ht="19.899999999999999" customHeight="1" x14ac:dyDescent="0.25">
      <c r="A68" s="1" t="str">
        <f t="shared" si="1"/>
        <v>2.7.2</v>
      </c>
      <c r="B68" s="22" t="s">
        <v>70</v>
      </c>
      <c r="C68" s="8">
        <f>SUM(F68:K68)</f>
        <v>0</v>
      </c>
      <c r="D68" s="8">
        <f>IFERROR(VLOOKUP(A68,'[1]Presupuesto CAID 2022 mod'!$C$10:$E$252,3,FALSE),0)</f>
        <v>0</v>
      </c>
      <c r="E68" s="8">
        <f>IFERROR(VLOOKUP(A68,'[1]Presupuesto CAID 2022 mod'!$C$10:$J$252,8,FALSE),0)</f>
        <v>0</v>
      </c>
      <c r="F68" s="8">
        <v>0</v>
      </c>
      <c r="G68" s="23">
        <f>IFERROR(VLOOKUP(A68,'[1]Ejecutado Devengado 2022'!C57:G293,5,FALSE),0)</f>
        <v>0</v>
      </c>
      <c r="H68" s="23">
        <f>IFERROR(VLOOKUP(A68,'[1]Ejecutado Devengado 2022'!$C$10:$H$246,6,FALSE),0)</f>
        <v>0</v>
      </c>
      <c r="I68" s="8">
        <f>IFERROR(VLOOKUP(A68,'[1]Ejecutado Devengado 2022'!$C$10:$I$249,7,FALSE),0)</f>
        <v>0</v>
      </c>
      <c r="J68" s="23">
        <f>IFERROR(VLOOKUP(A68,'[1]Ejecutado Devengado 2022'!$C$10:$J$249,8,FALSE),0)</f>
        <v>0</v>
      </c>
      <c r="K68" s="23">
        <f>IFERROR(VLOOKUP(A68,'[1]Ejecutado Devengado 2022'!$C$10:$K$249,9,FALSE),0)</f>
        <v>0</v>
      </c>
      <c r="L68" s="8">
        <f>SUM(F68:K68)</f>
        <v>0</v>
      </c>
      <c r="M68" s="17"/>
      <c r="N68" s="21"/>
      <c r="O68" s="8"/>
    </row>
    <row r="69" spans="1:15" x14ac:dyDescent="0.25">
      <c r="A69" s="1" t="str">
        <f t="shared" si="1"/>
        <v>2.7.3</v>
      </c>
      <c r="B69" s="22" t="s">
        <v>71</v>
      </c>
      <c r="C69" s="8">
        <f>SUM(F69:K69)</f>
        <v>0</v>
      </c>
      <c r="D69" s="8">
        <f>IFERROR(VLOOKUP(A69,'[1]Presupuesto CAID 2022 mod'!$C$10:$E$252,3,FALSE),0)</f>
        <v>0</v>
      </c>
      <c r="E69" s="8">
        <f>IFERROR(VLOOKUP(A69,'[1]Presupuesto CAID 2022 mod'!$C$10:$J$252,8,FALSE),0)</f>
        <v>0</v>
      </c>
      <c r="F69" s="8">
        <v>0</v>
      </c>
      <c r="G69" s="23">
        <f>IFERROR(VLOOKUP(A69,'[1]Ejecutado Devengado 2022'!C58:G294,5,FALSE),0)</f>
        <v>0</v>
      </c>
      <c r="H69" s="23">
        <f>IFERROR(VLOOKUP(A69,'[1]Ejecutado Devengado 2022'!$C$10:$H$246,6,FALSE),0)</f>
        <v>0</v>
      </c>
      <c r="I69" s="8">
        <f>IFERROR(VLOOKUP(A69,'[1]Ejecutado Devengado 2022'!$C$10:$I$249,7,FALSE),0)</f>
        <v>0</v>
      </c>
      <c r="J69" s="23">
        <f>IFERROR(VLOOKUP(A69,'[1]Ejecutado Devengado 2022'!$C$10:$J$249,8,FALSE),0)</f>
        <v>0</v>
      </c>
      <c r="K69" s="23">
        <f>IFERROR(VLOOKUP(A69,'[1]Ejecutado Devengado 2022'!$C$10:$K$249,9,FALSE),0)</f>
        <v>0</v>
      </c>
      <c r="L69" s="8">
        <f>SUM(F69:K69)</f>
        <v>0</v>
      </c>
      <c r="M69" s="17"/>
      <c r="N69" s="21"/>
      <c r="O69" s="8"/>
    </row>
    <row r="70" spans="1:15" ht="42" customHeight="1" x14ac:dyDescent="0.25">
      <c r="A70" s="1" t="str">
        <f t="shared" si="1"/>
        <v>2.7.4</v>
      </c>
      <c r="B70" s="22" t="s">
        <v>72</v>
      </c>
      <c r="C70" s="8">
        <f>SUM(F70:K70)</f>
        <v>0</v>
      </c>
      <c r="D70" s="8">
        <f>IFERROR(VLOOKUP(A70,'[1]Presupuesto CAID 2022 mod'!$C$10:$E$252,3,FALSE),0)</f>
        <v>0</v>
      </c>
      <c r="E70" s="8">
        <f>IFERROR(VLOOKUP(A70,'[1]Presupuesto CAID 2022 mod'!$C$10:$J$252,8,FALSE),0)</f>
        <v>0</v>
      </c>
      <c r="F70" s="8">
        <v>0</v>
      </c>
      <c r="G70" s="23">
        <f>IFERROR(VLOOKUP(A70,'[1]Ejecutado Devengado 2022'!C59:G295,5,FALSE),0)</f>
        <v>0</v>
      </c>
      <c r="H70" s="23">
        <f>IFERROR(VLOOKUP(A70,'[1]Ejecutado Devengado 2022'!$C$10:$H$246,6,FALSE),0)</f>
        <v>0</v>
      </c>
      <c r="I70" s="8">
        <f>IFERROR(VLOOKUP(A70,'[1]Ejecutado Devengado 2022'!$C$10:$I$249,7,FALSE),0)</f>
        <v>0</v>
      </c>
      <c r="J70" s="23">
        <f>IFERROR(VLOOKUP(A70,'[1]Ejecutado Devengado 2022'!$C$10:$J$249,8,FALSE),0)</f>
        <v>0</v>
      </c>
      <c r="K70" s="23">
        <f>IFERROR(VLOOKUP(A70,'[1]Ejecutado Devengado 2022'!$C$10:$K$249,9,FALSE),0)</f>
        <v>0</v>
      </c>
      <c r="L70" s="8">
        <f>SUM(F70:K70)</f>
        <v>0</v>
      </c>
      <c r="M70" s="17"/>
      <c r="N70" s="21"/>
      <c r="O70" s="8"/>
    </row>
    <row r="71" spans="1:15" ht="15.75" x14ac:dyDescent="0.25">
      <c r="B71" s="27" t="s">
        <v>73</v>
      </c>
      <c r="C71" s="28">
        <f>SUM(C66,C56,C48,C40,C30,C20,C14)</f>
        <v>132144969.02000001</v>
      </c>
      <c r="D71" s="28">
        <f>SUM(D66,D56,D48,D40,D30,D20,D14)</f>
        <v>389714537</v>
      </c>
      <c r="E71" s="28">
        <f>SUM(E66,E56,E48,E40,E30,E20,E14)</f>
        <v>389714537</v>
      </c>
      <c r="F71" s="28">
        <f>SUM(F66,F56,F48,F40,F30,F20,F14)</f>
        <v>0</v>
      </c>
      <c r="G71" s="28">
        <f t="shared" ref="G71:K71" si="8">SUM(G66,G56,G48,G40,G30,G20,G14)</f>
        <v>38197214.949999996</v>
      </c>
      <c r="H71" s="28">
        <f t="shared" si="8"/>
        <v>21468948.5</v>
      </c>
      <c r="I71" s="28">
        <f t="shared" si="8"/>
        <v>23330605.930000003</v>
      </c>
      <c r="J71" s="28">
        <f t="shared" si="8"/>
        <v>24446194.050000004</v>
      </c>
      <c r="K71" s="28">
        <f t="shared" si="8"/>
        <v>24702005.590000004</v>
      </c>
      <c r="L71" s="28">
        <f>SUM(L66,L56,L48,L40,L30,L20,L14)</f>
        <v>132144969.02000001</v>
      </c>
      <c r="M71" s="20"/>
      <c r="N71" s="21"/>
      <c r="O71" s="20"/>
    </row>
    <row r="72" spans="1:15" x14ac:dyDescent="0.25">
      <c r="B72" s="1" t="s">
        <v>74</v>
      </c>
      <c r="C72" s="8"/>
      <c r="D72" s="8"/>
      <c r="E72" s="8"/>
      <c r="F72" s="8"/>
      <c r="G72" s="8"/>
      <c r="H72" s="8"/>
      <c r="I72" s="9"/>
      <c r="L72" s="8"/>
    </row>
    <row r="73" spans="1:15" x14ac:dyDescent="0.25">
      <c r="B73" s="1" t="s">
        <v>85</v>
      </c>
      <c r="C73" s="8"/>
      <c r="D73" s="8"/>
      <c r="E73" s="8"/>
      <c r="F73" s="8"/>
      <c r="G73" s="8"/>
      <c r="H73" s="8"/>
      <c r="I73" s="8"/>
      <c r="J73" s="8"/>
      <c r="K73" s="8"/>
      <c r="N73" s="17"/>
    </row>
    <row r="74" spans="1:15" x14ac:dyDescent="0.25">
      <c r="F74" s="17"/>
      <c r="G74" s="17"/>
      <c r="H74" s="17"/>
      <c r="I74" s="17"/>
      <c r="K74" s="8"/>
      <c r="M74" s="26"/>
      <c r="N74" s="29"/>
    </row>
    <row r="75" spans="1:15" x14ac:dyDescent="0.25">
      <c r="B75" s="20" t="s">
        <v>75</v>
      </c>
      <c r="F75" s="17"/>
      <c r="G75" s="17"/>
      <c r="H75" s="17"/>
      <c r="I75" s="17"/>
      <c r="K75" s="8"/>
      <c r="M75" s="26"/>
      <c r="N75" s="29"/>
    </row>
    <row r="76" spans="1:15" x14ac:dyDescent="0.25">
      <c r="B76" s="1" t="s">
        <v>76</v>
      </c>
      <c r="F76" s="17"/>
      <c r="G76" s="17"/>
      <c r="H76" s="17"/>
      <c r="I76" s="17"/>
      <c r="K76" s="8"/>
      <c r="M76" s="26"/>
      <c r="N76" s="29"/>
    </row>
    <row r="77" spans="1:15" x14ac:dyDescent="0.25">
      <c r="B77" s="1" t="s">
        <v>77</v>
      </c>
      <c r="F77" s="17"/>
      <c r="G77" s="17"/>
      <c r="H77" s="17"/>
      <c r="I77" s="17"/>
      <c r="K77" s="8"/>
      <c r="M77" s="26"/>
      <c r="N77" s="29"/>
    </row>
    <row r="78" spans="1:15" x14ac:dyDescent="0.25">
      <c r="B78" s="1" t="s">
        <v>78</v>
      </c>
      <c r="F78" s="17"/>
      <c r="G78" s="17"/>
      <c r="H78" s="17"/>
      <c r="I78" s="17"/>
      <c r="K78" s="8"/>
      <c r="M78" s="26"/>
      <c r="N78" s="29"/>
    </row>
    <row r="79" spans="1:15" x14ac:dyDescent="0.25">
      <c r="B79" s="1" t="s">
        <v>79</v>
      </c>
      <c r="F79" s="17"/>
      <c r="G79" s="17"/>
      <c r="H79" s="17"/>
      <c r="I79" s="17"/>
      <c r="K79" s="8"/>
      <c r="M79" s="26"/>
      <c r="N79" s="29"/>
    </row>
    <row r="80" spans="1:15" x14ac:dyDescent="0.25">
      <c r="F80" s="17"/>
      <c r="G80" s="17"/>
      <c r="H80" s="17"/>
      <c r="I80" s="17"/>
      <c r="K80" s="8"/>
      <c r="M80" s="26"/>
      <c r="N80" s="29"/>
    </row>
    <row r="81" spans="2:14" x14ac:dyDescent="0.25">
      <c r="F81" s="17"/>
      <c r="G81" s="17"/>
      <c r="H81" s="17"/>
      <c r="I81" s="17"/>
      <c r="K81" s="8"/>
      <c r="M81" s="26"/>
      <c r="N81" s="29"/>
    </row>
    <row r="82" spans="2:14" x14ac:dyDescent="0.25">
      <c r="C82" s="8"/>
      <c r="D82" s="8"/>
      <c r="E82" s="8"/>
      <c r="F82" s="17"/>
      <c r="G82" s="17"/>
      <c r="H82" s="17"/>
      <c r="I82" s="17"/>
      <c r="K82" s="8"/>
    </row>
    <row r="83" spans="2:14" x14ac:dyDescent="0.25">
      <c r="G83" s="17"/>
      <c r="H83" s="17"/>
      <c r="I83" s="17"/>
      <c r="K83" s="8"/>
    </row>
    <row r="84" spans="2:14" x14ac:dyDescent="0.25">
      <c r="C84" s="1" t="s">
        <v>80</v>
      </c>
      <c r="D84" s="30" t="s">
        <v>81</v>
      </c>
      <c r="H84" s="31" t="s">
        <v>82</v>
      </c>
    </row>
    <row r="85" spans="2:14" ht="45" x14ac:dyDescent="0.25">
      <c r="B85" s="32"/>
      <c r="D85" s="33" t="s">
        <v>83</v>
      </c>
      <c r="F85" s="8"/>
      <c r="H85" s="34" t="s">
        <v>84</v>
      </c>
    </row>
  </sheetData>
  <mergeCells count="4">
    <mergeCell ref="B7:L7"/>
    <mergeCell ref="B8:L8"/>
    <mergeCell ref="B9:L9"/>
    <mergeCell ref="B10:L10"/>
  </mergeCells>
  <pageMargins left="0.43307086614173229" right="0.15748031496062992" top="0.35433070866141736" bottom="0.6692913385826772" header="0.31496062992125984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dcterms:created xsi:type="dcterms:W3CDTF">2022-07-11T15:13:15Z</dcterms:created>
  <dcterms:modified xsi:type="dcterms:W3CDTF">2022-07-11T15:23:00Z</dcterms:modified>
</cp:coreProperties>
</file>