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Ejecucion Presupuestaria\MARZO\"/>
    </mc:Choice>
  </mc:AlternateContent>
  <bookViews>
    <workbookView xWindow="0" yWindow="0" windowWidth="20490" windowHeight="6855"/>
  </bookViews>
  <sheets>
    <sheet name="Plantilla Ejecución OAI" sheetId="1" r:id="rId1"/>
  </sheets>
  <externalReferences>
    <externalReference r:id="rId2"/>
  </externalReferences>
  <definedNames>
    <definedName name="_xlnm.Print_Area" localSheetId="0">'Plantilla Ejecución OAI'!$B$3:$I$85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I48" i="1"/>
  <c r="H56" i="1"/>
  <c r="I56" i="1"/>
  <c r="H66" i="1"/>
  <c r="I66" i="1"/>
  <c r="H71" i="1"/>
  <c r="I71" i="1"/>
  <c r="H70" i="1"/>
  <c r="I70" i="1" s="1"/>
  <c r="H69" i="1"/>
  <c r="I69" i="1" s="1"/>
  <c r="H68" i="1"/>
  <c r="I68" i="1" s="1"/>
  <c r="H67" i="1"/>
  <c r="I67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0" i="1"/>
  <c r="I40" i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20" i="1"/>
  <c r="I20" i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14" i="1"/>
  <c r="I14" i="1"/>
  <c r="H19" i="1"/>
  <c r="I19" i="1" s="1"/>
  <c r="H18" i="1"/>
  <c r="I18" i="1" s="1"/>
  <c r="H17" i="1"/>
  <c r="I17" i="1" s="1"/>
  <c r="H16" i="1"/>
  <c r="I16" i="1" s="1"/>
  <c r="I15" i="1"/>
  <c r="H15" i="1"/>
  <c r="I30" i="1" l="1"/>
  <c r="H30" i="1"/>
  <c r="A70" i="1"/>
  <c r="A69" i="1"/>
  <c r="A68" i="1"/>
  <c r="A67" i="1"/>
  <c r="A66" i="1"/>
  <c r="A65" i="1"/>
  <c r="A64" i="1"/>
  <c r="G64" i="1" s="1"/>
  <c r="A63" i="1"/>
  <c r="A62" i="1"/>
  <c r="A61" i="1"/>
  <c r="F61" i="1" s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F47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G34" i="1"/>
  <c r="F34" i="1"/>
  <c r="D34" i="1"/>
  <c r="E34" i="1" s="1"/>
  <c r="A33" i="1"/>
  <c r="A32" i="1"/>
  <c r="A31" i="1"/>
  <c r="A30" i="1"/>
  <c r="A29" i="1"/>
  <c r="A28" i="1"/>
  <c r="A27" i="1"/>
  <c r="A26" i="1"/>
  <c r="A25" i="1"/>
  <c r="A24" i="1"/>
  <c r="F24" i="1" s="1"/>
  <c r="A23" i="1"/>
  <c r="A22" i="1"/>
  <c r="A21" i="1"/>
  <c r="A20" i="1"/>
  <c r="A19" i="1"/>
  <c r="A18" i="1"/>
  <c r="A17" i="1"/>
  <c r="A16" i="1"/>
  <c r="A15" i="1"/>
  <c r="D19" i="1" l="1"/>
  <c r="E19" i="1" s="1"/>
  <c r="G27" i="1"/>
  <c r="F33" i="1"/>
  <c r="D41" i="1"/>
  <c r="E41" i="1" s="1"/>
  <c r="D36" i="1"/>
  <c r="E36" i="1" s="1"/>
  <c r="L36" i="1"/>
  <c r="F38" i="1"/>
  <c r="D52" i="1"/>
  <c r="E52" i="1" s="1"/>
  <c r="G60" i="1"/>
  <c r="F62" i="1"/>
  <c r="D68" i="1"/>
  <c r="E68" i="1" s="1"/>
  <c r="F51" i="1"/>
  <c r="D55" i="1"/>
  <c r="E55" i="1" s="1"/>
  <c r="G39" i="1"/>
  <c r="G42" i="1"/>
  <c r="F46" i="1"/>
  <c r="D49" i="1"/>
  <c r="E49" i="1" s="1"/>
  <c r="D60" i="1"/>
  <c r="E60" i="1" s="1"/>
  <c r="F63" i="1"/>
  <c r="D65" i="1"/>
  <c r="E65" i="1" s="1"/>
  <c r="G68" i="1"/>
  <c r="D64" i="1"/>
  <c r="E64" i="1" s="1"/>
  <c r="D67" i="1"/>
  <c r="G70" i="1"/>
  <c r="F16" i="1"/>
  <c r="D23" i="1"/>
  <c r="E23" i="1" s="1"/>
  <c r="F25" i="1"/>
  <c r="M17" i="1"/>
  <c r="G23" i="1"/>
  <c r="F28" i="1"/>
  <c r="D31" i="1"/>
  <c r="E31" i="1" s="1"/>
  <c r="D32" i="1"/>
  <c r="E32" i="1" s="1"/>
  <c r="D15" i="1"/>
  <c r="E15" i="1" s="1"/>
  <c r="D18" i="1"/>
  <c r="E18" i="1" s="1"/>
  <c r="F22" i="1"/>
  <c r="D24" i="1"/>
  <c r="E24" i="1" s="1"/>
  <c r="F26" i="1"/>
  <c r="F29" i="1"/>
  <c r="G31" i="1"/>
  <c r="F32" i="1"/>
  <c r="D37" i="1"/>
  <c r="E37" i="1" s="1"/>
  <c r="M37" i="1"/>
  <c r="D47" i="1"/>
  <c r="E47" i="1" s="1"/>
  <c r="K47" i="1"/>
  <c r="G50" i="1"/>
  <c r="F54" i="1"/>
  <c r="M54" i="1"/>
  <c r="D61" i="1"/>
  <c r="E61" i="1" s="1"/>
  <c r="D63" i="1"/>
  <c r="E63" i="1" s="1"/>
  <c r="G69" i="1"/>
  <c r="M69" i="1"/>
  <c r="G36" i="1"/>
  <c r="F37" i="1"/>
  <c r="G41" i="1"/>
  <c r="D50" i="1"/>
  <c r="E50" i="1" s="1"/>
  <c r="D54" i="1"/>
  <c r="E54" i="1" s="1"/>
  <c r="F55" i="1"/>
  <c r="D69" i="1"/>
  <c r="E69" i="1" s="1"/>
  <c r="G15" i="1"/>
  <c r="G19" i="1"/>
  <c r="D27" i="1"/>
  <c r="E27" i="1" s="1"/>
  <c r="D28" i="1"/>
  <c r="E28" i="1" s="1"/>
  <c r="K34" i="1"/>
  <c r="L34" i="1"/>
  <c r="M34" i="1"/>
  <c r="L60" i="1"/>
  <c r="K38" i="1"/>
  <c r="M18" i="1"/>
  <c r="K25" i="1"/>
  <c r="L15" i="1"/>
  <c r="L23" i="1"/>
  <c r="M19" i="1"/>
  <c r="M23" i="1"/>
  <c r="L27" i="1"/>
  <c r="M64" i="1"/>
  <c r="M21" i="1"/>
  <c r="L19" i="1"/>
  <c r="D16" i="1"/>
  <c r="G17" i="1"/>
  <c r="K17" i="1"/>
  <c r="F18" i="1"/>
  <c r="K18" i="1"/>
  <c r="L18" i="1"/>
  <c r="J34" i="1"/>
  <c r="C34" i="1"/>
  <c r="G43" i="1"/>
  <c r="G16" i="1"/>
  <c r="F21" i="1"/>
  <c r="G21" i="1"/>
  <c r="G22" i="1"/>
  <c r="M22" i="1"/>
  <c r="G26" i="1"/>
  <c r="C26" i="1" s="1"/>
  <c r="D26" i="1"/>
  <c r="E26" i="1" s="1"/>
  <c r="F15" i="1"/>
  <c r="D17" i="1"/>
  <c r="E17" i="1" s="1"/>
  <c r="L17" i="1"/>
  <c r="G18" i="1"/>
  <c r="F19" i="1"/>
  <c r="K19" i="1"/>
  <c r="D21" i="1"/>
  <c r="D22" i="1"/>
  <c r="E22" i="1" s="1"/>
  <c r="K22" i="1"/>
  <c r="M24" i="1"/>
  <c r="K24" i="1"/>
  <c r="G24" i="1"/>
  <c r="M25" i="1"/>
  <c r="D25" i="1"/>
  <c r="E25" i="1" s="1"/>
  <c r="G25" i="1"/>
  <c r="L26" i="1"/>
  <c r="K33" i="1"/>
  <c r="F35" i="1"/>
  <c r="D39" i="1"/>
  <c r="E39" i="1" s="1"/>
  <c r="F39" i="1"/>
  <c r="L41" i="1"/>
  <c r="J26" i="1"/>
  <c r="K29" i="1"/>
  <c r="M31" i="1"/>
  <c r="M36" i="1"/>
  <c r="F42" i="1"/>
  <c r="D42" i="1"/>
  <c r="E42" i="1" s="1"/>
  <c r="L50" i="1"/>
  <c r="F17" i="1"/>
  <c r="G35" i="1"/>
  <c r="D35" i="1"/>
  <c r="E35" i="1" s="1"/>
  <c r="M35" i="1"/>
  <c r="D43" i="1"/>
  <c r="E43" i="1" s="1"/>
  <c r="F43" i="1"/>
  <c r="M41" i="1"/>
  <c r="F44" i="1"/>
  <c r="G45" i="1"/>
  <c r="K46" i="1"/>
  <c r="G49" i="1"/>
  <c r="F49" i="1"/>
  <c r="D51" i="1"/>
  <c r="E51" i="1" s="1"/>
  <c r="M52" i="1"/>
  <c r="F52" i="1"/>
  <c r="D53" i="1"/>
  <c r="E53" i="1" s="1"/>
  <c r="F53" i="1"/>
  <c r="L54" i="1"/>
  <c r="M44" i="1"/>
  <c r="D44" i="1"/>
  <c r="E44" i="1" s="1"/>
  <c r="G44" i="1"/>
  <c r="D45" i="1"/>
  <c r="E45" i="1" s="1"/>
  <c r="M55" i="1"/>
  <c r="L55" i="1"/>
  <c r="M28" i="1"/>
  <c r="K28" i="1"/>
  <c r="G28" i="1"/>
  <c r="M29" i="1"/>
  <c r="D29" i="1"/>
  <c r="E29" i="1" s="1"/>
  <c r="G29" i="1"/>
  <c r="G32" i="1"/>
  <c r="D33" i="1"/>
  <c r="E33" i="1" s="1"/>
  <c r="G33" i="1"/>
  <c r="K37" i="1"/>
  <c r="G37" i="1"/>
  <c r="M38" i="1"/>
  <c r="D38" i="1"/>
  <c r="E38" i="1" s="1"/>
  <c r="G38" i="1"/>
  <c r="K44" i="1"/>
  <c r="F45" i="1"/>
  <c r="J45" i="1" s="1"/>
  <c r="M46" i="1"/>
  <c r="D46" i="1"/>
  <c r="E46" i="1" s="1"/>
  <c r="G46" i="1"/>
  <c r="M47" i="1"/>
  <c r="G47" i="1"/>
  <c r="G51" i="1"/>
  <c r="J51" i="1" s="1"/>
  <c r="G52" i="1"/>
  <c r="L52" i="1"/>
  <c r="G53" i="1"/>
  <c r="G57" i="1"/>
  <c r="F57" i="1"/>
  <c r="D57" i="1"/>
  <c r="D58" i="1"/>
  <c r="E58" i="1" s="1"/>
  <c r="G58" i="1"/>
  <c r="F58" i="1"/>
  <c r="G59" i="1"/>
  <c r="D59" i="1"/>
  <c r="E59" i="1" s="1"/>
  <c r="F59" i="1"/>
  <c r="M59" i="1"/>
  <c r="F23" i="1"/>
  <c r="K23" i="1"/>
  <c r="F27" i="1"/>
  <c r="K27" i="1"/>
  <c r="F31" i="1"/>
  <c r="F36" i="1"/>
  <c r="K36" i="1"/>
  <c r="F41" i="1"/>
  <c r="M50" i="1"/>
  <c r="M51" i="1"/>
  <c r="G54" i="1"/>
  <c r="C54" i="1" s="1"/>
  <c r="L64" i="1"/>
  <c r="G55" i="1"/>
  <c r="K62" i="1"/>
  <c r="E67" i="1"/>
  <c r="M60" i="1"/>
  <c r="L68" i="1"/>
  <c r="F50" i="1"/>
  <c r="M61" i="1"/>
  <c r="K61" i="1"/>
  <c r="G61" i="1"/>
  <c r="M62" i="1"/>
  <c r="D62" i="1"/>
  <c r="E62" i="1" s="1"/>
  <c r="G62" i="1"/>
  <c r="K63" i="1"/>
  <c r="G63" i="1"/>
  <c r="L63" i="1"/>
  <c r="M63" i="1"/>
  <c r="F65" i="1"/>
  <c r="F67" i="1"/>
  <c r="M68" i="1"/>
  <c r="M65" i="1"/>
  <c r="K65" i="1"/>
  <c r="G65" i="1"/>
  <c r="G67" i="1"/>
  <c r="G66" i="1" s="1"/>
  <c r="F60" i="1"/>
  <c r="F64" i="1"/>
  <c r="K64" i="1"/>
  <c r="F68" i="1"/>
  <c r="L69" i="1"/>
  <c r="D70" i="1"/>
  <c r="E70" i="1" s="1"/>
  <c r="F69" i="1"/>
  <c r="F70" i="1"/>
  <c r="M15" i="1" l="1"/>
  <c r="L31" i="1"/>
  <c r="M27" i="1"/>
  <c r="D48" i="1"/>
  <c r="J55" i="1"/>
  <c r="C32" i="1"/>
  <c r="L58" i="1"/>
  <c r="L43" i="1"/>
  <c r="K26" i="1"/>
  <c r="D66" i="1"/>
  <c r="L47" i="1"/>
  <c r="L28" i="1"/>
  <c r="G40" i="1"/>
  <c r="M43" i="1"/>
  <c r="L24" i="1"/>
  <c r="L22" i="1"/>
  <c r="G14" i="1"/>
  <c r="C63" i="1"/>
  <c r="L61" i="1"/>
  <c r="L59" i="1"/>
  <c r="J47" i="1"/>
  <c r="J38" i="1"/>
  <c r="M53" i="1"/>
  <c r="M39" i="1"/>
  <c r="J22" i="1"/>
  <c r="J68" i="1"/>
  <c r="C68" i="1"/>
  <c r="J70" i="1"/>
  <c r="C70" i="1"/>
  <c r="J69" i="1"/>
  <c r="C69" i="1"/>
  <c r="K68" i="1"/>
  <c r="K66" i="1"/>
  <c r="C62" i="1"/>
  <c r="J62" i="1"/>
  <c r="M70" i="1"/>
  <c r="E66" i="1"/>
  <c r="J63" i="1"/>
  <c r="E57" i="1"/>
  <c r="D56" i="1"/>
  <c r="E56" i="1" s="1"/>
  <c r="G56" i="1"/>
  <c r="K50" i="1"/>
  <c r="L38" i="1"/>
  <c r="J33" i="1"/>
  <c r="C33" i="1"/>
  <c r="C29" i="1"/>
  <c r="K60" i="1"/>
  <c r="J53" i="1"/>
  <c r="C53" i="1"/>
  <c r="K52" i="1"/>
  <c r="E48" i="1"/>
  <c r="M49" i="1"/>
  <c r="K41" i="1"/>
  <c r="M42" i="1"/>
  <c r="C51" i="1"/>
  <c r="C37" i="1"/>
  <c r="J15" i="1"/>
  <c r="F14" i="1"/>
  <c r="C15" i="1"/>
  <c r="G20" i="1"/>
  <c r="J25" i="1"/>
  <c r="E16" i="1"/>
  <c r="E14" i="1" s="1"/>
  <c r="D14" i="1"/>
  <c r="M33" i="1"/>
  <c r="D30" i="1"/>
  <c r="E30" i="1" s="1"/>
  <c r="J41" i="1"/>
  <c r="C41" i="1"/>
  <c r="F30" i="1"/>
  <c r="J31" i="1"/>
  <c r="C31" i="1"/>
  <c r="C23" i="1"/>
  <c r="J23" i="1"/>
  <c r="L32" i="1"/>
  <c r="M30" i="1"/>
  <c r="J54" i="1"/>
  <c r="M58" i="1"/>
  <c r="C55" i="1"/>
  <c r="L45" i="1"/>
  <c r="L53" i="1"/>
  <c r="J52" i="1"/>
  <c r="C52" i="1"/>
  <c r="K49" i="1"/>
  <c r="G48" i="1"/>
  <c r="C47" i="1"/>
  <c r="D40" i="1"/>
  <c r="E40" i="1" s="1"/>
  <c r="J17" i="1"/>
  <c r="C17" i="1"/>
  <c r="J35" i="1"/>
  <c r="C35" i="1"/>
  <c r="J24" i="1"/>
  <c r="C24" i="1"/>
  <c r="L21" i="1"/>
  <c r="C46" i="1"/>
  <c r="L42" i="1"/>
  <c r="M32" i="1"/>
  <c r="K21" i="1"/>
  <c r="C38" i="1"/>
  <c r="J16" i="1"/>
  <c r="J65" i="1"/>
  <c r="C65" i="1"/>
  <c r="K70" i="1"/>
  <c r="L67" i="1"/>
  <c r="J61" i="1"/>
  <c r="C61" i="1"/>
  <c r="K54" i="1"/>
  <c r="J59" i="1"/>
  <c r="C59" i="1"/>
  <c r="K59" i="1"/>
  <c r="K58" i="1"/>
  <c r="F56" i="1"/>
  <c r="J57" i="1"/>
  <c r="C57" i="1"/>
  <c r="L46" i="1"/>
  <c r="L37" i="1"/>
  <c r="G30" i="1"/>
  <c r="C28" i="1"/>
  <c r="J28" i="1"/>
  <c r="M57" i="1"/>
  <c r="K45" i="1"/>
  <c r="M45" i="1"/>
  <c r="K51" i="1"/>
  <c r="J49" i="1"/>
  <c r="C49" i="1"/>
  <c r="F48" i="1"/>
  <c r="J48" i="1" s="1"/>
  <c r="K43" i="1"/>
  <c r="J42" i="1"/>
  <c r="C42" i="1"/>
  <c r="F40" i="1"/>
  <c r="J40" i="1" s="1"/>
  <c r="K39" i="1"/>
  <c r="L39" i="1"/>
  <c r="L25" i="1"/>
  <c r="C19" i="1"/>
  <c r="J19" i="1"/>
  <c r="K16" i="1"/>
  <c r="C22" i="1"/>
  <c r="J21" i="1"/>
  <c r="C21" i="1"/>
  <c r="F20" i="1"/>
  <c r="J46" i="1"/>
  <c r="M16" i="1"/>
  <c r="J29" i="1"/>
  <c r="J37" i="1"/>
  <c r="J32" i="1"/>
  <c r="J60" i="1"/>
  <c r="C60" i="1"/>
  <c r="L70" i="1"/>
  <c r="K69" i="1"/>
  <c r="C64" i="1"/>
  <c r="J64" i="1"/>
  <c r="L65" i="1"/>
  <c r="J67" i="1"/>
  <c r="C67" i="1"/>
  <c r="F66" i="1"/>
  <c r="L62" i="1"/>
  <c r="J50" i="1"/>
  <c r="C50" i="1"/>
  <c r="K67" i="1"/>
  <c r="K55" i="1"/>
  <c r="M67" i="1"/>
  <c r="J36" i="1"/>
  <c r="C36" i="1"/>
  <c r="J27" i="1"/>
  <c r="C27" i="1"/>
  <c r="J58" i="1"/>
  <c r="C58" i="1"/>
  <c r="L57" i="1"/>
  <c r="L56" i="1"/>
  <c r="K57" i="1"/>
  <c r="K56" i="1"/>
  <c r="L33" i="1"/>
  <c r="K32" i="1"/>
  <c r="L29" i="1"/>
  <c r="L44" i="1"/>
  <c r="K53" i="1"/>
  <c r="L49" i="1"/>
  <c r="J44" i="1"/>
  <c r="C44" i="1"/>
  <c r="C43" i="1"/>
  <c r="J43" i="1"/>
  <c r="K35" i="1"/>
  <c r="L51" i="1"/>
  <c r="K42" i="1"/>
  <c r="M40" i="1"/>
  <c r="J39" i="1"/>
  <c r="C39" i="1"/>
  <c r="C25" i="1"/>
  <c r="D20" i="1"/>
  <c r="E21" i="1"/>
  <c r="E20" i="1" s="1"/>
  <c r="K15" i="1"/>
  <c r="M26" i="1"/>
  <c r="M20" i="1"/>
  <c r="L35" i="1"/>
  <c r="J18" i="1"/>
  <c r="C18" i="1"/>
  <c r="L16" i="1"/>
  <c r="M14" i="1"/>
  <c r="C16" i="1"/>
  <c r="K31" i="1"/>
  <c r="G71" i="1" l="1"/>
  <c r="L14" i="1"/>
  <c r="K30" i="1"/>
  <c r="C66" i="1"/>
  <c r="K40" i="1"/>
  <c r="J20" i="1"/>
  <c r="C48" i="1"/>
  <c r="J56" i="1"/>
  <c r="M66" i="1"/>
  <c r="M48" i="1"/>
  <c r="D71" i="1"/>
  <c r="J14" i="1"/>
  <c r="C20" i="1"/>
  <c r="K14" i="1"/>
  <c r="C56" i="1"/>
  <c r="L48" i="1"/>
  <c r="L20" i="1"/>
  <c r="M56" i="1"/>
  <c r="C30" i="1"/>
  <c r="C40" i="1"/>
  <c r="L30" i="1"/>
  <c r="E71" i="1"/>
  <c r="F71" i="1"/>
  <c r="J66" i="1"/>
  <c r="K48" i="1"/>
  <c r="L40" i="1"/>
  <c r="L66" i="1"/>
  <c r="J30" i="1"/>
  <c r="C14" i="1"/>
  <c r="K20" i="1"/>
  <c r="J71" i="1" l="1"/>
  <c r="C71" i="1"/>
  <c r="M71" i="1"/>
  <c r="L71" i="1"/>
  <c r="K71" i="1"/>
</calcChain>
</file>

<file path=xl/sharedStrings.xml><?xml version="1.0" encoding="utf-8"?>
<sst xmlns="http://schemas.openxmlformats.org/spreadsheetml/2006/main" count="88" uniqueCount="87">
  <si>
    <t>Centro de Atención Integral para la Discapacidad</t>
  </si>
  <si>
    <t>Año 2023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</si>
  <si>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</si>
  <si>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</si>
  <si>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</si>
  <si>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</si>
  <si>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</si>
  <si>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</si>
  <si>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</si>
  <si>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T1</t>
  </si>
  <si>
    <t>T2</t>
  </si>
  <si>
    <t>T3</t>
  </si>
  <si>
    <t>T4</t>
  </si>
  <si>
    <t>variacion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</si>
  <si>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</si>
  <si>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</si>
  <si>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</si>
  <si>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</si>
  <si>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</si>
  <si>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</si>
  <si>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</si>
  <si>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</si>
  <si>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</si>
  <si>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</si>
  <si>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</si>
  <si>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</si>
  <si>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</si>
  <si>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</si>
  <si>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</si>
  <si>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</si>
  <si>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</si>
  <si>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</si>
  <si>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</si>
  <si>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</si>
  <si>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</si>
  <si>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</si>
  <si>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</si>
  <si>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</si>
  <si>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</si>
  <si>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</si>
  <si>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</si>
  <si>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</si>
  <si>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</si>
  <si>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</si>
  <si>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</si>
  <si>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</si>
  <si>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</si>
  <si>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</si>
  <si>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</si>
  <si>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</si>
  <si>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</si>
  <si>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</si>
  <si>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</si>
  <si>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</si>
  <si>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</si>
  <si>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</si>
  <si>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</si>
  <si>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</si>
  <si>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</si>
  <si>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</si>
  <si>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</si>
  <si>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</si>
  <si>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</si>
  <si>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</si>
  <si>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</si>
  <si>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</si>
  <si>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</si>
  <si>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</si>
  <si>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</si>
  <si>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</si>
  <si>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</si>
  <si>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</si>
  <si>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</si>
  <si>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</si>
  <si>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</si>
  <si>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</si>
  <si>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</si>
  <si>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</si>
  <si>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</si>
  <si>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</si>
  <si>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</si>
  <si>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</si>
  <si>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</si>
  <si>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</si>
  <si>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</si>
  <si>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Marzo</t>
  </si>
  <si>
    <t>Fecha de Registro: hasta el 31 de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</si>
</sst>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4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5" fillId="0" borderId="0" xfId="0" applyFont="1"/>
    <xf numFmtId="4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369794</xdr:colOff>
      <xdr:row>4</xdr:row>
      <xdr:rowOff>179294</xdr:rowOff>
    </xdr:from>
    <xdr:to>
      <xdr:col>1</xdr:col>
      <xdr:colOff>2196353</xdr:colOff>
      <xdr:row>8</xdr:row>
      <xdr:rowOff>179402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369794" y="1120588"/>
          <a:ext cx="1826559" cy="90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381001</xdr:colOff>
      <xdr:row>5</xdr:row>
      <xdr:rowOff>44825</xdr:rowOff>
    </xdr:from>
    <xdr:to>
      <xdr:col>8</xdr:col>
      <xdr:colOff>692500</xdr:colOff>
      <xdr:row>8</xdr:row>
      <xdr:rowOff>179295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7413" y="1221443"/>
          <a:ext cx="1734646" cy="806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Ejecución 01 2023"/>
      <sheetName val="Ejecución 03 2023"/>
      <sheetName val="Ejecución 04 2023"/>
      <sheetName val="Ejecución CONS 2023"/>
      <sheetName val="Ejecutado Devengado 2022"/>
      <sheetName val="Presupuesto aprobado 2023"/>
      <sheetName val="Plantilla Ejecución O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E12">
            <v>397218434.85350001</v>
          </cell>
          <cell r="F12">
            <v>1793491.2</v>
          </cell>
          <cell r="G12">
            <v>56597371.750000007</v>
          </cell>
          <cell r="H12">
            <v>30835326.529999997</v>
          </cell>
          <cell r="I12">
            <v>26049478.73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2.1</v>
          </cell>
          <cell r="D13" t="str">
            <v>REMUNERACIONES Y CONTRIBUCIONES</v>
          </cell>
          <cell r="E13">
            <v>354421682.85350001</v>
          </cell>
          <cell r="F13">
            <v>0</v>
          </cell>
          <cell r="G13">
            <v>53377675.940000005</v>
          </cell>
          <cell r="H13">
            <v>26250731.289999999</v>
          </cell>
          <cell r="I13">
            <v>26049478.73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272309821</v>
          </cell>
          <cell r="F14">
            <v>0</v>
          </cell>
          <cell r="G14">
            <v>45482691.740000002</v>
          </cell>
          <cell r="H14">
            <v>22304804.209999997</v>
          </cell>
          <cell r="I14">
            <v>22115235.07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212066801</v>
          </cell>
          <cell r="F15">
            <v>0</v>
          </cell>
          <cell r="G15">
            <v>37645568.120000005</v>
          </cell>
          <cell r="H15">
            <v>18591141.559999999</v>
          </cell>
          <cell r="I15">
            <v>18433067.57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212066801</v>
          </cell>
          <cell r="F16">
            <v>0</v>
          </cell>
          <cell r="G16">
            <v>37645568.120000005</v>
          </cell>
          <cell r="H16">
            <v>18591141.559999999</v>
          </cell>
          <cell r="I16">
            <v>18433067.57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35677855</v>
          </cell>
          <cell r="F17">
            <v>0</v>
          </cell>
          <cell r="G17">
            <v>6761700</v>
          </cell>
          <cell r="H17">
            <v>3529167.5</v>
          </cell>
          <cell r="I17">
            <v>3529167.5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25021200</v>
          </cell>
          <cell r="F22">
            <v>0</v>
          </cell>
          <cell r="G22">
            <v>4370200</v>
          </cell>
          <cell r="H22">
            <v>2010100</v>
          </cell>
          <cell r="I22">
            <v>2010100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10656655</v>
          </cell>
          <cell r="F23">
            <v>0</v>
          </cell>
          <cell r="G23">
            <v>2391500</v>
          </cell>
          <cell r="H23">
            <v>1519067.5</v>
          </cell>
          <cell r="I23">
            <v>1519067.5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  <cell r="F25">
            <v>0</v>
          </cell>
          <cell r="G25">
            <v>306000</v>
          </cell>
          <cell r="H25">
            <v>153000</v>
          </cell>
          <cell r="I25">
            <v>153000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  <cell r="F26">
            <v>0</v>
          </cell>
          <cell r="G26">
            <v>306000</v>
          </cell>
          <cell r="H26">
            <v>153000</v>
          </cell>
          <cell r="I26">
            <v>153000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  <cell r="F29">
            <v>0</v>
          </cell>
          <cell r="G29">
            <v>769423.62</v>
          </cell>
          <cell r="H29">
            <v>31495.15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643000</v>
          </cell>
          <cell r="F30">
            <v>0</v>
          </cell>
          <cell r="G30">
            <v>643000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534309</v>
          </cell>
          <cell r="F31">
            <v>0</v>
          </cell>
          <cell r="G31">
            <v>126423.62</v>
          </cell>
          <cell r="H31">
            <v>31495.15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43866232</v>
          </cell>
          <cell r="F32">
            <v>0</v>
          </cell>
          <cell r="G32">
            <v>1095000</v>
          </cell>
          <cell r="H32">
            <v>559500</v>
          </cell>
          <cell r="I32">
            <v>559500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43866232</v>
          </cell>
          <cell r="F33">
            <v>0</v>
          </cell>
          <cell r="G33">
            <v>1095000</v>
          </cell>
          <cell r="H33">
            <v>559500</v>
          </cell>
          <cell r="I33">
            <v>559500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  <cell r="F37">
            <v>0</v>
          </cell>
          <cell r="G37">
            <v>1095000</v>
          </cell>
          <cell r="H37">
            <v>559500</v>
          </cell>
          <cell r="I37">
            <v>559500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38245629.853499994</v>
          </cell>
          <cell r="F56">
            <v>0</v>
          </cell>
          <cell r="G56">
            <v>6799984.2000000002</v>
          </cell>
          <cell r="H56">
            <v>3386427.0800000005</v>
          </cell>
          <cell r="I56">
            <v>3374743.66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17797820.3935</v>
          </cell>
          <cell r="F57">
            <v>0</v>
          </cell>
          <cell r="G57">
            <v>3148847.72</v>
          </cell>
          <cell r="H57">
            <v>1568516.12</v>
          </cell>
          <cell r="I57">
            <v>1561290.7800000003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17797820.3935</v>
          </cell>
          <cell r="F58">
            <v>0</v>
          </cell>
          <cell r="G58">
            <v>3148847.72</v>
          </cell>
          <cell r="H58">
            <v>1568516.12</v>
          </cell>
          <cell r="I58">
            <v>1561290.7800000003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17883575.879999999</v>
          </cell>
          <cell r="F59">
            <v>0</v>
          </cell>
          <cell r="G59">
            <v>3174642.1</v>
          </cell>
          <cell r="H59">
            <v>1581404.9700000002</v>
          </cell>
          <cell r="I59">
            <v>1570181.72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17883575.879999999</v>
          </cell>
          <cell r="F60">
            <v>0</v>
          </cell>
          <cell r="G60">
            <v>3174642.1</v>
          </cell>
          <cell r="H60">
            <v>1581404.9700000002</v>
          </cell>
          <cell r="I60">
            <v>1570181.72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2564233.58</v>
          </cell>
          <cell r="F61">
            <v>0</v>
          </cell>
          <cell r="G61">
            <v>476494.38</v>
          </cell>
          <cell r="H61">
            <v>236505.99000000002</v>
          </cell>
          <cell r="I61">
            <v>243271.16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2564233.58</v>
          </cell>
          <cell r="F62">
            <v>0</v>
          </cell>
          <cell r="G62">
            <v>476494.38</v>
          </cell>
          <cell r="H62">
            <v>236505.99000000002</v>
          </cell>
          <cell r="I62">
            <v>243271.16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31153547</v>
          </cell>
          <cell r="F63">
            <v>1785031.2</v>
          </cell>
          <cell r="G63">
            <v>2632092.11</v>
          </cell>
          <cell r="H63">
            <v>2904808.26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2.2.1</v>
          </cell>
          <cell r="D64" t="str">
            <v>SERVICIOS BÁSICOS</v>
          </cell>
          <cell r="E64">
            <v>22296543</v>
          </cell>
          <cell r="F64">
            <v>1488673.22</v>
          </cell>
          <cell r="G64">
            <v>1412573.3599999999</v>
          </cell>
          <cell r="H64">
            <v>1830305.0999999999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  <cell r="F67">
            <v>0</v>
          </cell>
          <cell r="G67">
            <v>0</v>
          </cell>
          <cell r="H67">
            <v>6.5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  <cell r="F68">
            <v>0</v>
          </cell>
          <cell r="G68">
            <v>0</v>
          </cell>
          <cell r="H68">
            <v>6.5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  <cell r="F69">
            <v>59457.48</v>
          </cell>
          <cell r="G69">
            <v>18260.29</v>
          </cell>
          <cell r="H69">
            <v>108054.34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  <cell r="F70">
            <v>59457.48</v>
          </cell>
          <cell r="G70">
            <v>18260.29</v>
          </cell>
          <cell r="H70">
            <v>108054.34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  <cell r="F73">
            <v>632647.82999999996</v>
          </cell>
          <cell r="G73">
            <v>474175.75</v>
          </cell>
          <cell r="H73">
            <v>792381.07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  <cell r="F74">
            <v>632647.82999999996</v>
          </cell>
          <cell r="G74">
            <v>474175.75</v>
          </cell>
          <cell r="H74">
            <v>792381.07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11974640</v>
          </cell>
          <cell r="F75">
            <v>775027.91</v>
          </cell>
          <cell r="G75">
            <v>899587.32</v>
          </cell>
          <cell r="H75">
            <v>919121.19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11974640</v>
          </cell>
          <cell r="F76">
            <v>775027.91</v>
          </cell>
          <cell r="G76">
            <v>899587.32</v>
          </cell>
          <cell r="H76">
            <v>919121.19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  <cell r="F77">
            <v>14040</v>
          </cell>
          <cell r="G77">
            <v>13050</v>
          </cell>
          <cell r="H77">
            <v>10742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  <cell r="F78">
            <v>14040</v>
          </cell>
          <cell r="G78">
            <v>13050</v>
          </cell>
          <cell r="H78">
            <v>10742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  <cell r="F79">
            <v>7500</v>
          </cell>
          <cell r="G79">
            <v>7500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  <cell r="F80">
            <v>7500</v>
          </cell>
          <cell r="G80">
            <v>7500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1497818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100000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100000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100000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2240371</v>
          </cell>
          <cell r="F125">
            <v>72298.240000000005</v>
          </cell>
          <cell r="G125">
            <v>74284</v>
          </cell>
          <cell r="H125">
            <v>74284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1024011</v>
          </cell>
          <cell r="F130">
            <v>72298.240000000005</v>
          </cell>
          <cell r="G130">
            <v>74284</v>
          </cell>
          <cell r="H130">
            <v>74284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1024011</v>
          </cell>
          <cell r="F131">
            <v>72298.240000000005</v>
          </cell>
          <cell r="G131">
            <v>74284</v>
          </cell>
          <cell r="H131">
            <v>74284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216360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216360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2234074</v>
          </cell>
          <cell r="F138">
            <v>162699.74000000002</v>
          </cell>
          <cell r="G138">
            <v>515546.29000000004</v>
          </cell>
          <cell r="H138">
            <v>539527.51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1370000</v>
          </cell>
          <cell r="F139">
            <v>0</v>
          </cell>
          <cell r="G139">
            <v>177959.98</v>
          </cell>
          <cell r="H139">
            <v>177959.98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  <cell r="F141">
            <v>0</v>
          </cell>
          <cell r="G141">
            <v>177959.98</v>
          </cell>
          <cell r="H141">
            <v>177959.98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864074</v>
          </cell>
          <cell r="F148">
            <v>162699.74000000002</v>
          </cell>
          <cell r="G148">
            <v>337586.31000000006</v>
          </cell>
          <cell r="H148">
            <v>361567.53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138385</v>
          </cell>
          <cell r="F154">
            <v>18093.57</v>
          </cell>
          <cell r="G154">
            <v>21172.14</v>
          </cell>
          <cell r="H154">
            <v>45211.360000000001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0</v>
          </cell>
          <cell r="F155">
            <v>0</v>
          </cell>
          <cell r="G155">
            <v>171808</v>
          </cell>
          <cell r="H155">
            <v>171750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710289</v>
          </cell>
          <cell r="F156">
            <v>144606.17000000001</v>
          </cell>
          <cell r="G156">
            <v>144606.17000000001</v>
          </cell>
          <cell r="H156">
            <v>144606.17000000001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1811618</v>
          </cell>
          <cell r="F160">
            <v>61360</v>
          </cell>
          <cell r="G160">
            <v>246016.46</v>
          </cell>
          <cell r="H160">
            <v>245223.66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1286618</v>
          </cell>
          <cell r="F169">
            <v>0</v>
          </cell>
          <cell r="G169">
            <v>231063.66</v>
          </cell>
          <cell r="H169">
            <v>231063.66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  <cell r="F170">
            <v>0</v>
          </cell>
          <cell r="G170">
            <v>64900</v>
          </cell>
          <cell r="H170">
            <v>64900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5800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830818</v>
          </cell>
          <cell r="F172">
            <v>0</v>
          </cell>
          <cell r="G172">
            <v>166163.66</v>
          </cell>
          <cell r="H172">
            <v>166163.66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350000</v>
          </cell>
          <cell r="F178">
            <v>61360</v>
          </cell>
          <cell r="G178">
            <v>14952.8</v>
          </cell>
          <cell r="H178">
            <v>14160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  <cell r="F180">
            <v>61360</v>
          </cell>
          <cell r="G180">
            <v>14952.8</v>
          </cell>
          <cell r="H180">
            <v>14160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973123</v>
          </cell>
          <cell r="F191">
            <v>0</v>
          </cell>
          <cell r="G191">
            <v>383672</v>
          </cell>
          <cell r="H191">
            <v>215467.99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175000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175000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  <cell r="F195">
            <v>0</v>
          </cell>
          <cell r="G195">
            <v>383672</v>
          </cell>
          <cell r="H195">
            <v>215467.99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  <cell r="F196">
            <v>0</v>
          </cell>
          <cell r="G196">
            <v>383672</v>
          </cell>
          <cell r="H196">
            <v>215467.99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9746652</v>
          </cell>
          <cell r="F199">
            <v>8460</v>
          </cell>
          <cell r="G199">
            <v>178691.96</v>
          </cell>
          <cell r="H199">
            <v>2046198.68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663600</v>
          </cell>
          <cell r="F200">
            <v>8460</v>
          </cell>
          <cell r="G200">
            <v>178691.96</v>
          </cell>
          <cell r="H200">
            <v>269101.10000000003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660000</v>
          </cell>
          <cell r="F201">
            <v>8460</v>
          </cell>
          <cell r="G201">
            <v>178691.96</v>
          </cell>
          <cell r="H201">
            <v>260992.7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660000</v>
          </cell>
          <cell r="F202">
            <v>8460</v>
          </cell>
          <cell r="G202">
            <v>178691.96</v>
          </cell>
          <cell r="H202">
            <v>260992.7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3600</v>
          </cell>
          <cell r="F203">
            <v>0</v>
          </cell>
          <cell r="G203">
            <v>0</v>
          </cell>
          <cell r="H203">
            <v>8108.4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3600</v>
          </cell>
          <cell r="F204">
            <v>0</v>
          </cell>
          <cell r="G204">
            <v>0</v>
          </cell>
          <cell r="H204">
            <v>8108.4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201008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2700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2700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1017000</v>
          </cell>
          <cell r="F215">
            <v>0</v>
          </cell>
          <cell r="G215">
            <v>0</v>
          </cell>
          <cell r="H215">
            <v>642665.72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2.3.3.1</v>
          </cell>
          <cell r="D216" t="str">
            <v>Papel de escritorio</v>
          </cell>
          <cell r="E216">
            <v>17000</v>
          </cell>
          <cell r="F216">
            <v>0</v>
          </cell>
          <cell r="G216">
            <v>0</v>
          </cell>
          <cell r="H216">
            <v>5367.82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17000</v>
          </cell>
          <cell r="F217">
            <v>0</v>
          </cell>
          <cell r="G217">
            <v>0</v>
          </cell>
          <cell r="H217">
            <v>5367.82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500000</v>
          </cell>
          <cell r="F218">
            <v>0</v>
          </cell>
          <cell r="G218">
            <v>0</v>
          </cell>
          <cell r="H218">
            <v>235844.18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500000</v>
          </cell>
          <cell r="F219">
            <v>0</v>
          </cell>
          <cell r="G219">
            <v>0</v>
          </cell>
          <cell r="H219">
            <v>235844.18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500000</v>
          </cell>
          <cell r="F222">
            <v>0</v>
          </cell>
          <cell r="G222">
            <v>0</v>
          </cell>
          <cell r="H222">
            <v>401453.72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500000</v>
          </cell>
          <cell r="F223">
            <v>0</v>
          </cell>
          <cell r="G223">
            <v>0</v>
          </cell>
          <cell r="H223">
            <v>401453.72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3000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2.3.7</v>
          </cell>
          <cell r="D254" t="str">
            <v>COMBUSTIBLE, LUBRICANTES, PRODUCTOS QUIMICOS Y CONEXOS</v>
          </cell>
          <cell r="E254">
            <v>4213500</v>
          </cell>
          <cell r="F254">
            <v>0</v>
          </cell>
          <cell r="G254">
            <v>0</v>
          </cell>
          <cell r="H254">
            <v>35202.44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 t="str">
            <v>2.3.7.1</v>
          </cell>
          <cell r="D255" t="str">
            <v>Combustibles y Lubricantes</v>
          </cell>
          <cell r="E255">
            <v>4149500</v>
          </cell>
          <cell r="F255">
            <v>0</v>
          </cell>
          <cell r="G255">
            <v>0</v>
          </cell>
          <cell r="H255">
            <v>34482.400000000001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 t="str">
            <v>2.3.7.1.01</v>
          </cell>
          <cell r="D256" t="str">
            <v>Gasolina</v>
          </cell>
          <cell r="E256">
            <v>2585600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C257" t="str">
            <v>2.3.7.1.02</v>
          </cell>
          <cell r="D257" t="str">
            <v>Gasoil</v>
          </cell>
          <cell r="E257">
            <v>1060000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C258" t="str">
            <v>2.3.7.1.04</v>
          </cell>
          <cell r="D258" t="str">
            <v>Gas GLP</v>
          </cell>
          <cell r="E258">
            <v>500000</v>
          </cell>
          <cell r="F258">
            <v>0</v>
          </cell>
          <cell r="G258">
            <v>0</v>
          </cell>
          <cell r="H258">
            <v>30258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2.3.7.1.05</v>
          </cell>
          <cell r="D259" t="str">
            <v>Aceites y Grasas</v>
          </cell>
          <cell r="E259">
            <v>3900</v>
          </cell>
          <cell r="F259">
            <v>0</v>
          </cell>
          <cell r="G259">
            <v>0</v>
          </cell>
          <cell r="H259">
            <v>4224.3999999999996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C260" t="str">
            <v>2.3.7.1.06</v>
          </cell>
          <cell r="D260" t="str">
            <v>Lubricantes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2.3.7.1.07</v>
          </cell>
          <cell r="D261" t="str">
            <v>Gas natural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2.3.7.1.99</v>
          </cell>
          <cell r="D262" t="str">
            <v>Otros combustibles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2.3.7.2</v>
          </cell>
          <cell r="D263" t="str">
            <v xml:space="preserve"> Productos Químicos y Conexos</v>
          </cell>
          <cell r="E263">
            <v>64000</v>
          </cell>
          <cell r="F263">
            <v>0</v>
          </cell>
          <cell r="G263">
            <v>0</v>
          </cell>
          <cell r="H263">
            <v>720.04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2.3.7.2.01</v>
          </cell>
          <cell r="D264" t="str">
            <v>Productos explosivos y pirotecnia</v>
          </cell>
          <cell r="E264">
            <v>6000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2.3.7.2.02</v>
          </cell>
          <cell r="D265" t="str">
            <v>Productos fotoquínicos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C266" t="str">
            <v>2.3.7.2.03</v>
          </cell>
          <cell r="D266" t="str">
            <v>Productos quimicos de uso personal y de laboratorios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2.3.7.2.04</v>
          </cell>
          <cell r="D267" t="str">
            <v>Abonos y fertilizantes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2.3.7.2.05</v>
          </cell>
          <cell r="D268" t="str">
            <v>Insecticidas, fumigantes y otros</v>
          </cell>
          <cell r="E268">
            <v>25000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2.3.7.2.06</v>
          </cell>
          <cell r="D269" t="str">
            <v>Pinturas, lacas, barnices, diluyentes y absorbentes para pinturas</v>
          </cell>
          <cell r="E269">
            <v>3000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2.3.7.2.07</v>
          </cell>
          <cell r="D270" t="str">
            <v>Productos químicos para saneamiento de las aguas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2.3.7.2.99</v>
          </cell>
          <cell r="D271" t="str">
            <v>Otros productos quimicos y conexos</v>
          </cell>
          <cell r="E271">
            <v>30000</v>
          </cell>
          <cell r="F271">
            <v>0</v>
          </cell>
          <cell r="G271">
            <v>0</v>
          </cell>
          <cell r="H271">
            <v>720.04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C272" t="str">
            <v>2.3.9</v>
          </cell>
          <cell r="D272" t="str">
            <v>PRODUCTOS Y UTILES VARIOS</v>
          </cell>
          <cell r="E272">
            <v>3487944</v>
          </cell>
          <cell r="F272">
            <v>0</v>
          </cell>
          <cell r="G272">
            <v>0</v>
          </cell>
          <cell r="H272">
            <v>1099229.42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2.3.9.1</v>
          </cell>
          <cell r="D273" t="str">
            <v>Material para limpieza e higiene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 t="str">
            <v>2.3.9.1.01</v>
          </cell>
          <cell r="D274" t="str">
            <v>Material para limpieza e higiene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C275" t="str">
            <v>2.3.9.1.02</v>
          </cell>
          <cell r="D275" t="str">
            <v>Material para limpieza e higiene personal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C276" t="str">
            <v>2.3.9.2</v>
          </cell>
          <cell r="D276" t="str">
            <v>Utiles y materiales de escritorio, oficina, informática, escolares y de enseñanza</v>
          </cell>
          <cell r="E276">
            <v>900000</v>
          </cell>
          <cell r="F276">
            <v>0</v>
          </cell>
          <cell r="G276">
            <v>0</v>
          </cell>
          <cell r="H276">
            <v>171895.03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2.3.9.2.01</v>
          </cell>
          <cell r="D277" t="str">
            <v>Utiles y materiales de escritorio, oficina e informática</v>
          </cell>
          <cell r="E277">
            <v>850000</v>
          </cell>
          <cell r="F277">
            <v>0</v>
          </cell>
          <cell r="G277">
            <v>0</v>
          </cell>
          <cell r="H277">
            <v>170833.03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2.3.9.2.02</v>
          </cell>
          <cell r="D278" t="str">
            <v>Utiles y materiales escolares y de enseñanzas</v>
          </cell>
          <cell r="E278">
            <v>50000</v>
          </cell>
          <cell r="F278">
            <v>0</v>
          </cell>
          <cell r="G278">
            <v>0</v>
          </cell>
          <cell r="H278">
            <v>1062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C279" t="str">
            <v>2.3.9.3</v>
          </cell>
          <cell r="D279" t="str">
            <v>Utiles menores médico quirúrgico y de laboratorio</v>
          </cell>
          <cell r="E279">
            <v>5000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C280" t="str">
            <v>2.3.9.3.01</v>
          </cell>
          <cell r="D280" t="str">
            <v>Utiles menores medico quirúrgico y de laboratorio</v>
          </cell>
          <cell r="E280">
            <v>5000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2.3.9.4</v>
          </cell>
          <cell r="D281" t="str">
            <v>Utiles destinados a actividades deportivas, culturales y recreativas</v>
          </cell>
          <cell r="E281">
            <v>25000</v>
          </cell>
          <cell r="F281">
            <v>0</v>
          </cell>
          <cell r="G281">
            <v>0</v>
          </cell>
          <cell r="H281">
            <v>1180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2.3.9.4.01</v>
          </cell>
          <cell r="D282" t="str">
            <v>Utiles destinados a actividades deportivas, culturales y recreativas</v>
          </cell>
          <cell r="E282">
            <v>25000</v>
          </cell>
          <cell r="F282">
            <v>0</v>
          </cell>
          <cell r="G282">
            <v>0</v>
          </cell>
          <cell r="H282">
            <v>1180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2.3.9.5</v>
          </cell>
          <cell r="D283" t="str">
            <v>Utiles de cocina y comedor</v>
          </cell>
          <cell r="E283">
            <v>200000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2.3.9.5.01</v>
          </cell>
          <cell r="D284" t="str">
            <v>Utiles de cocina y comedor</v>
          </cell>
          <cell r="E284">
            <v>200000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C285" t="str">
            <v>2.3.9.6</v>
          </cell>
          <cell r="D285" t="str">
            <v>Productos eléctricos y afines</v>
          </cell>
          <cell r="E285">
            <v>1837944</v>
          </cell>
          <cell r="F285">
            <v>0</v>
          </cell>
          <cell r="G285">
            <v>0</v>
          </cell>
          <cell r="H285">
            <v>891136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C286" t="str">
            <v>2.3.9.6.01</v>
          </cell>
          <cell r="D286" t="str">
            <v>Productos electricos y afines</v>
          </cell>
          <cell r="E286">
            <v>1837944</v>
          </cell>
          <cell r="F286">
            <v>0</v>
          </cell>
          <cell r="G286">
            <v>0</v>
          </cell>
          <cell r="H286">
            <v>891136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C287" t="str">
            <v>2.3.9.7</v>
          </cell>
          <cell r="D287" t="str">
            <v>Productos y Utiles Veterinarios</v>
          </cell>
          <cell r="E287">
            <v>30000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C288" t="str">
            <v>2.3.9.7.01</v>
          </cell>
          <cell r="D288" t="str">
            <v>Productos y útiles veterinarios</v>
          </cell>
          <cell r="E288">
            <v>30000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C289" t="str">
            <v>2.3.9.8</v>
          </cell>
          <cell r="D289" t="str">
            <v>Respuestos y accesorios menores</v>
          </cell>
          <cell r="E289">
            <v>70000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2.3.9.8.01</v>
          </cell>
          <cell r="D290" t="str">
            <v>Repuestos</v>
          </cell>
          <cell r="E290">
            <v>50000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2.3.9.8.02</v>
          </cell>
          <cell r="D291" t="str">
            <v>Accesorios</v>
          </cell>
          <cell r="E291">
            <v>20000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C292" t="str">
            <v>2.3.9.9</v>
          </cell>
          <cell r="D292" t="str">
            <v>Productos y utiles no identificados procedentemente</v>
          </cell>
          <cell r="E292">
            <v>420000</v>
          </cell>
          <cell r="F292">
            <v>0</v>
          </cell>
          <cell r="G292">
            <v>0</v>
          </cell>
          <cell r="H292">
            <v>35018.39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2.3.9.9.01</v>
          </cell>
          <cell r="D293" t="str">
            <v>Productos y útiles varios n.i.p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C294" t="str">
            <v>2.3.9.9.02</v>
          </cell>
          <cell r="D294" t="str">
            <v>Bonos para utiles diversos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C295" t="str">
            <v>2.3.9.9.03</v>
          </cell>
          <cell r="D295" t="str">
            <v>Bonos para asistencia social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2.3.9.9.04</v>
          </cell>
          <cell r="D296" t="str">
            <v>Productos y Utiles de defensa y seguridad</v>
          </cell>
          <cell r="E296">
            <v>270000</v>
          </cell>
          <cell r="F296">
            <v>0</v>
          </cell>
          <cell r="G296">
            <v>0</v>
          </cell>
          <cell r="H296">
            <v>23418.99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2.3.9.9.05</v>
          </cell>
          <cell r="D297" t="str">
            <v>Productos y Utiles Diversos</v>
          </cell>
          <cell r="E297">
            <v>150000</v>
          </cell>
          <cell r="F297">
            <v>0</v>
          </cell>
          <cell r="G297">
            <v>0</v>
          </cell>
          <cell r="H297">
            <v>11599.4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>
            <v>2.4</v>
          </cell>
          <cell r="D298" t="str">
            <v>TRANSFERENCIAS CORRIENTES</v>
          </cell>
          <cell r="E298">
            <v>0</v>
          </cell>
          <cell r="F298">
            <v>0</v>
          </cell>
          <cell r="G298">
            <v>408911.74</v>
          </cell>
          <cell r="H298">
            <v>-408911.74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C299" t="str">
            <v>2.4.1</v>
          </cell>
          <cell r="D299" t="str">
            <v>TRANSFERENCIAS CORRIENTES AL SECTOR PRIVADO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 t="str">
            <v>2.4.1.1</v>
          </cell>
          <cell r="D300" t="str">
            <v>Prestaciones a la seguridad social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2.4.1.1.01</v>
          </cell>
          <cell r="D301" t="str">
            <v>Pensiones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2.4.1.1.02</v>
          </cell>
          <cell r="D302" t="str">
            <v>Jubilaciones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2.4.1.1.03</v>
          </cell>
          <cell r="D303" t="str">
            <v>Indemnización laboral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2.4.1.1.04</v>
          </cell>
          <cell r="D304" t="str">
            <v>Nuevas pensiones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2.4.1.1.05</v>
          </cell>
          <cell r="D305" t="str">
            <v>Pensiones a personal policial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2.4.1.1.06</v>
          </cell>
          <cell r="D306" t="str">
            <v>Pensiones para choferes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2.4.1.1.07</v>
          </cell>
          <cell r="D307" t="str">
            <v>Pensiones Solidarias de Régimen Subsidiado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2.4.1.2</v>
          </cell>
          <cell r="D308" t="str">
            <v>Ayuda y donacion a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2.4.1.2.01</v>
          </cell>
          <cell r="D309" t="str">
            <v>Ayuda y donaciones programadas a hogares y personas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2.4.1.2.02</v>
          </cell>
          <cell r="D310" t="str">
            <v>Ayuda y donaciones ocasionales a hogares y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2.4.1.5</v>
          </cell>
          <cell r="D311" t="str">
            <v>Transferencias corrientes del sector privado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2.4.1.5.01</v>
          </cell>
          <cell r="D312" t="str">
            <v>Transferencias corrientes del sector privado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2.4.1.6</v>
          </cell>
          <cell r="D313" t="str">
            <v>Transferencias corrientes ocasionales a asociaciones sin fines de lucro y partidos políticos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2.4.1.6.01</v>
          </cell>
          <cell r="D314" t="str">
            <v>Transferencias corrientes programadas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2.4.1.6.04</v>
          </cell>
          <cell r="D315" t="str">
            <v>Transferencias para investigación, innovación, fomento y desarrollo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2.4.1.6.05</v>
          </cell>
          <cell r="D316" t="str">
            <v>Transferencias corrientes ocasionales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2.4.7</v>
          </cell>
          <cell r="D317" t="str">
            <v>TRANSFERENCIAS CORRIENTES AL SECTOR EXTERNO</v>
          </cell>
          <cell r="E317">
            <v>0</v>
          </cell>
          <cell r="F317">
            <v>0</v>
          </cell>
          <cell r="G317">
            <v>408911.74</v>
          </cell>
          <cell r="H317">
            <v>-408911.74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2.4.7.2</v>
          </cell>
          <cell r="D318" t="str">
            <v>Transferencia corrientes a organismos internacionales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2.4.7.2.01</v>
          </cell>
          <cell r="D319" t="str">
            <v>Transferencia corrientes a organismos internacionales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2.4.7.3</v>
          </cell>
          <cell r="D320" t="str">
            <v>Transferencias corrientes al sector privado externo</v>
          </cell>
          <cell r="E320">
            <v>0</v>
          </cell>
          <cell r="F320">
            <v>0</v>
          </cell>
          <cell r="G320">
            <v>408911.74</v>
          </cell>
          <cell r="H320">
            <v>-408911.74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2.4.7.3.01</v>
          </cell>
          <cell r="D321" t="str">
            <v>Transferencias corrientes al sector privado externo</v>
          </cell>
          <cell r="E321">
            <v>0</v>
          </cell>
          <cell r="F321">
            <v>0</v>
          </cell>
          <cell r="G321">
            <v>408911.74</v>
          </cell>
          <cell r="H321">
            <v>-408911.74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>
            <v>2.6</v>
          </cell>
          <cell r="D322" t="str">
            <v>BIENES , MUEBLES, INMUEBLES E INTANGIBLES</v>
          </cell>
          <cell r="E322">
            <v>1896553</v>
          </cell>
          <cell r="F322">
            <v>0</v>
          </cell>
          <cell r="G322">
            <v>0</v>
          </cell>
          <cell r="H322">
            <v>42500.04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2.6.1</v>
          </cell>
          <cell r="D323" t="str">
            <v>MOBILIARIO Y EQUIPO</v>
          </cell>
          <cell r="E323">
            <v>52396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 t="str">
            <v>2.6.1.1</v>
          </cell>
          <cell r="D324" t="str">
            <v>Muebles y equipos de oficina y estanderia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2.6.1.1.01</v>
          </cell>
          <cell r="D325" t="str">
            <v>Muebles y equipos de oficina y estanderia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C326" t="str">
            <v>2.6.1.2</v>
          </cell>
          <cell r="D326" t="str">
            <v>Muebles de alojamiento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C327" t="str">
            <v>2.6.1.2.01</v>
          </cell>
          <cell r="D327" t="str">
            <v>Muebles de alojamiento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C328" t="str">
            <v>2.6.1.3</v>
          </cell>
          <cell r="D328" t="str">
            <v>Equipos de tecnologia de la información y comunicación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2.6.1.3.01</v>
          </cell>
          <cell r="D329" t="str">
            <v>Equipos de tecnologia de la información y comunicación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2.6.1.4</v>
          </cell>
          <cell r="D330" t="str">
            <v>Electrodomésticos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2.6.1.4.01</v>
          </cell>
          <cell r="D331" t="str">
            <v>Electrodomésticos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C332" t="str">
            <v>2.6.1.9</v>
          </cell>
          <cell r="D332" t="str">
            <v>Otros Mobiliarios y Equipos no Identificados Precedentemente</v>
          </cell>
          <cell r="E332">
            <v>52396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C333" t="str">
            <v>2.6.1.9.01</v>
          </cell>
          <cell r="D333" t="str">
            <v>Otros Mobiliarios y Equipos no Identificados Precedentemente</v>
          </cell>
          <cell r="E333">
            <v>52396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C334" t="str">
            <v>2.6.2</v>
          </cell>
          <cell r="D334" t="str">
            <v>MOBILIARIO Y EQUIPO AUDIOVISUAL, RECREATIVO Y EDUCACIONAL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2.6.2.1</v>
          </cell>
          <cell r="D335" t="str">
            <v>Equipos y aparatos audiovisuales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2.6.2.1.01</v>
          </cell>
          <cell r="D336" t="str">
            <v>Equipos y aparatos audiovisuales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2.6.2.2</v>
          </cell>
          <cell r="D337" t="str">
            <v>Aparatos deportivos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2.6.2.2.01</v>
          </cell>
          <cell r="D338" t="str">
            <v>Aparatos deportivos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2.6.2.3</v>
          </cell>
          <cell r="D339" t="str">
            <v>Cámaras fotograficas y de video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2.6.2.3.01</v>
          </cell>
          <cell r="D340" t="str">
            <v>Cámaras fotograficas y de video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2.6.2.4</v>
          </cell>
          <cell r="D341" t="str">
            <v>Mobiliario y equipo educacional y recreativo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2.6.2.4.01</v>
          </cell>
          <cell r="D342" t="str">
            <v>Mobiliario y equipo educacional y recreativo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2.6.3</v>
          </cell>
          <cell r="D343" t="str">
            <v xml:space="preserve">EQUIPO E INSTRUMENTAL, CIENTIFICO Y LABORATORIO </v>
          </cell>
          <cell r="E343">
            <v>90000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2.6.3.1</v>
          </cell>
          <cell r="D344" t="str">
            <v>Equipo médico y de laboratorio</v>
          </cell>
          <cell r="E344">
            <v>90000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2.6.3.1.01</v>
          </cell>
          <cell r="D345" t="str">
            <v>Equipo médico y de laboratorio</v>
          </cell>
          <cell r="E345">
            <v>90000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2.6.3.2</v>
          </cell>
          <cell r="D346" t="str">
            <v>Instrumental medico y de laboratio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2.6.3.2.01</v>
          </cell>
          <cell r="D347" t="str">
            <v>Instrumental medico y de laboratio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2.6.4</v>
          </cell>
          <cell r="D348" t="str">
            <v>VEHICULOS Y EQUIPO DE TRANSPORTE, TRACCION Y ELEVACION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2.6.4.1</v>
          </cell>
          <cell r="D349" t="str">
            <v>Automóviles y Camiones</v>
          </cell>
          <cell r="E349">
            <v>0</v>
          </cell>
        </row>
        <row r="350">
          <cell r="C350" t="str">
            <v>2.6.4.1.01</v>
          </cell>
          <cell r="D350" t="str">
            <v>Automóviles y Camiones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557404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9000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9000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2.6.5.4.01</v>
          </cell>
          <cell r="D362" t="str">
            <v>Sistemas  y equipo de climatización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2.6.5.5</v>
          </cell>
          <cell r="D363" t="str">
            <v>Equipo de comunicación, telecomunicaciones y señalización</v>
          </cell>
          <cell r="E363">
            <v>448404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2.6.5.5.01</v>
          </cell>
          <cell r="D364" t="str">
            <v>Equipo de comunicación, telecomunicaciones y señalización</v>
          </cell>
          <cell r="E364">
            <v>448404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2.6.5.6</v>
          </cell>
          <cell r="D365" t="str">
            <v xml:space="preserve">Equipo de generacion electrica 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2.6.5.6.01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2.6.5.7</v>
          </cell>
          <cell r="D367" t="str">
            <v>Maquinarias-herramientas</v>
          </cell>
          <cell r="E367">
            <v>80000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2.6.5.7.01</v>
          </cell>
          <cell r="D368" t="str">
            <v>Maquinarias-herramientas</v>
          </cell>
          <cell r="E368">
            <v>80000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2.6.5.8</v>
          </cell>
          <cell r="D369" t="str">
            <v>Otros equipos</v>
          </cell>
          <cell r="E369">
            <v>20000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2.6.5.8.01</v>
          </cell>
          <cell r="D370" t="str">
            <v>Otros equipos</v>
          </cell>
          <cell r="E370">
            <v>20000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2.6.6</v>
          </cell>
          <cell r="D371" t="str">
            <v>EQUIPOS DE DEFENSA Y SEGURIDAD</v>
          </cell>
          <cell r="E371">
            <v>1196753</v>
          </cell>
          <cell r="F371">
            <v>0</v>
          </cell>
          <cell r="G371">
            <v>0</v>
          </cell>
          <cell r="H371">
            <v>42500.04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2.6.6.1</v>
          </cell>
          <cell r="D372" t="str">
            <v>Equipos de defensa</v>
          </cell>
          <cell r="E372">
            <v>746753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2.6.6.1.01</v>
          </cell>
          <cell r="D373" t="str">
            <v>Equipos de defensa</v>
          </cell>
          <cell r="E373">
            <v>746753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 t="str">
            <v>2.6.6.2</v>
          </cell>
          <cell r="D374" t="str">
            <v>Equipos de Seguridad</v>
          </cell>
          <cell r="E374">
            <v>450000</v>
          </cell>
          <cell r="F374">
            <v>0</v>
          </cell>
          <cell r="G374">
            <v>0</v>
          </cell>
          <cell r="H374">
            <v>42500.04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2.6.6.2.01</v>
          </cell>
          <cell r="D375" t="str">
            <v>Equipos de Seguridad</v>
          </cell>
          <cell r="E375">
            <v>450000</v>
          </cell>
          <cell r="F375">
            <v>0</v>
          </cell>
          <cell r="G375">
            <v>0</v>
          </cell>
          <cell r="H375">
            <v>42500.04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2.6.7</v>
          </cell>
          <cell r="D376" t="str">
            <v>ACTIVOS BIOLOGICOS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2.6.7.9</v>
          </cell>
          <cell r="D377" t="str">
            <v>Semillas, cultivos, plantas y árboles  que generan productos  recurrentes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2.6.7.9.01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2.6.8</v>
          </cell>
          <cell r="D379" t="str">
            <v>BIENES INTANGIBLES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2.6.8.3</v>
          </cell>
          <cell r="D380" t="str">
            <v>Programas de informática y base de datos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2.6.8.3.01</v>
          </cell>
          <cell r="D381" t="str">
            <v>Programas de informática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2.6.8.3.02</v>
          </cell>
          <cell r="D382" t="str">
            <v>Base de datos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2.6.8.8</v>
          </cell>
          <cell r="D383" t="str">
            <v>Licencias Informaticas e intelectuales, industriales y comerciales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2.6.8.8.01</v>
          </cell>
          <cell r="D384" t="str">
            <v>Licencias Informaticas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2.6.8.9</v>
          </cell>
          <cell r="D385" t="str">
            <v>Otros activos intangibles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2.6.8.9.01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2.6.9</v>
          </cell>
          <cell r="D387" t="str">
            <v>EDIFICIOS, ESTRUCTURAS, TIERRAS, TERRENOS Y OBJETOS DE VALOR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2.6.9.1</v>
          </cell>
          <cell r="D388" t="str">
            <v>Edificios residenciales (viviendas)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2.6.9.1.01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2.6.9.1.02</v>
          </cell>
          <cell r="D390" t="str">
            <v>Adquisición de mejoras residenciales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2.6.9.2</v>
          </cell>
          <cell r="D391" t="str">
            <v>Edificios no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2.6.9.2.01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2.6.9.9</v>
          </cell>
          <cell r="D393" t="str">
            <v>Otras estructuras y objetos de valor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2.6.9.9.01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>
            <v>2.7</v>
          </cell>
          <cell r="D395" t="str">
            <v>BIENES , MUEBLES, INMUEBLES E INTANGIBLES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 t="str">
            <v>2.7.1</v>
          </cell>
          <cell r="D396" t="str">
            <v>OBRAS EN EDIFICACIONES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2.7.1.2</v>
          </cell>
          <cell r="D397" t="str">
            <v>Obras para edificacion  no residencial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 t="str">
            <v>2.7.1.2.01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2.7.1.5</v>
          </cell>
          <cell r="D399" t="str">
            <v>Supervisión e inspección de obras en edificaciones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2.7.1.5.01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tabSelected="1" zoomScale="85" zoomScaleNormal="85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G5" sqref="G5"/>
    </sheetView>
  </sheetViews>
  <sheetFormatPr baseColWidth="10" defaultColWidth="9.125" defaultRowHeight="15" outlineLevelCol="1" x14ac:dyDescent="0.25"/>
  <cols>
    <col min="1" max="1" width="5.875" style="1" hidden="1" customWidth="1" outlineLevel="1"/>
    <col min="2" max="2" width="42.5" style="1" customWidth="1" collapsed="1"/>
    <col min="3" max="3" width="25" style="1" hidden="1" customWidth="1" outlineLevel="1"/>
    <col min="4" max="4" width="19.375" style="1" customWidth="1" collapsed="1"/>
    <col min="5" max="5" width="21.75" style="1" customWidth="1"/>
    <col min="6" max="6" width="18" style="1" customWidth="1"/>
    <col min="7" max="8" width="18.625" style="1" customWidth="1"/>
    <col min="9" max="9" width="23.75" style="1" customWidth="1"/>
    <col min="10" max="15" width="24.125" style="1" hidden="1" customWidth="1" outlineLevel="1"/>
    <col min="16" max="16" width="6" style="1" bestFit="1" customWidth="1" collapsed="1"/>
    <col min="17" max="20" width="6" style="1" bestFit="1" customWidth="1"/>
    <col min="21" max="22" width="7" style="1" bestFit="1" customWidth="1"/>
    <col min="23" max="252" width="9.125" style="1"/>
    <col min="253" max="253" width="49.25" style="1" bestFit="1" customWidth="1"/>
    <col min="254" max="254" width="25" style="1" customWidth="1"/>
    <col min="255" max="255" width="21.25" style="1" customWidth="1"/>
    <col min="256" max="256" width="16.25" style="1" bestFit="1" customWidth="1"/>
    <col min="257" max="257" width="17.875" style="1" bestFit="1" customWidth="1"/>
    <col min="258" max="258" width="18.625" style="1" bestFit="1" customWidth="1"/>
    <col min="259" max="262" width="17.375" style="1" bestFit="1" customWidth="1"/>
    <col min="263" max="263" width="17.375" style="1" customWidth="1"/>
    <col min="264" max="264" width="19.25" style="1" customWidth="1"/>
    <col min="265" max="265" width="17.625" style="1" bestFit="1" customWidth="1"/>
    <col min="266" max="266" width="18.25" style="1" customWidth="1"/>
    <col min="267" max="267" width="30.125" style="1" customWidth="1"/>
    <col min="268" max="268" width="19" style="1" customWidth="1"/>
    <col min="269" max="269" width="20" style="1" customWidth="1"/>
    <col min="270" max="270" width="16.625" style="1" customWidth="1"/>
    <col min="271" max="271" width="16.375" style="1" customWidth="1"/>
    <col min="272" max="276" width="6" style="1" bestFit="1" customWidth="1"/>
    <col min="277" max="278" width="7" style="1" bestFit="1" customWidth="1"/>
    <col min="279" max="508" width="9.125" style="1"/>
    <col min="509" max="509" width="49.25" style="1" bestFit="1" customWidth="1"/>
    <col min="510" max="510" width="25" style="1" customWidth="1"/>
    <col min="511" max="511" width="21.25" style="1" customWidth="1"/>
    <col min="512" max="512" width="16.25" style="1" bestFit="1" customWidth="1"/>
    <col min="513" max="513" width="17.875" style="1" bestFit="1" customWidth="1"/>
    <col min="514" max="514" width="18.625" style="1" bestFit="1" customWidth="1"/>
    <col min="515" max="518" width="17.375" style="1" bestFit="1" customWidth="1"/>
    <col min="519" max="519" width="17.375" style="1" customWidth="1"/>
    <col min="520" max="520" width="19.25" style="1" customWidth="1"/>
    <col min="521" max="521" width="17.625" style="1" bestFit="1" customWidth="1"/>
    <col min="522" max="522" width="18.25" style="1" customWidth="1"/>
    <col min="523" max="523" width="30.125" style="1" customWidth="1"/>
    <col min="524" max="524" width="19" style="1" customWidth="1"/>
    <col min="525" max="525" width="20" style="1" customWidth="1"/>
    <col min="526" max="526" width="16.625" style="1" customWidth="1"/>
    <col min="527" max="527" width="16.375" style="1" customWidth="1"/>
    <col min="528" max="532" width="6" style="1" bestFit="1" customWidth="1"/>
    <col min="533" max="534" width="7" style="1" bestFit="1" customWidth="1"/>
    <col min="535" max="764" width="9.125" style="1"/>
    <col min="765" max="765" width="49.25" style="1" bestFit="1" customWidth="1"/>
    <col min="766" max="766" width="25" style="1" customWidth="1"/>
    <col min="767" max="767" width="21.25" style="1" customWidth="1"/>
    <col min="768" max="768" width="16.25" style="1" bestFit="1" customWidth="1"/>
    <col min="769" max="769" width="17.875" style="1" bestFit="1" customWidth="1"/>
    <col min="770" max="770" width="18.625" style="1" bestFit="1" customWidth="1"/>
    <col min="771" max="774" width="17.375" style="1" bestFit="1" customWidth="1"/>
    <col min="775" max="775" width="17.375" style="1" customWidth="1"/>
    <col min="776" max="776" width="19.25" style="1" customWidth="1"/>
    <col min="777" max="777" width="17.625" style="1" bestFit="1" customWidth="1"/>
    <col min="778" max="778" width="18.25" style="1" customWidth="1"/>
    <col min="779" max="779" width="30.125" style="1" customWidth="1"/>
    <col min="780" max="780" width="19" style="1" customWidth="1"/>
    <col min="781" max="781" width="20" style="1" customWidth="1"/>
    <col min="782" max="782" width="16.625" style="1" customWidth="1"/>
    <col min="783" max="783" width="16.375" style="1" customWidth="1"/>
    <col min="784" max="788" width="6" style="1" bestFit="1" customWidth="1"/>
    <col min="789" max="790" width="7" style="1" bestFit="1" customWidth="1"/>
    <col min="791" max="1020" width="9.125" style="1"/>
    <col min="1021" max="1021" width="49.25" style="1" bestFit="1" customWidth="1"/>
    <col min="1022" max="1022" width="25" style="1" customWidth="1"/>
    <col min="1023" max="1023" width="21.25" style="1" customWidth="1"/>
    <col min="1024" max="1024" width="16.25" style="1" bestFit="1" customWidth="1"/>
    <col min="1025" max="1025" width="17.875" style="1" bestFit="1" customWidth="1"/>
    <col min="1026" max="1026" width="18.625" style="1" bestFit="1" customWidth="1"/>
    <col min="1027" max="1030" width="17.375" style="1" bestFit="1" customWidth="1"/>
    <col min="1031" max="1031" width="17.375" style="1" customWidth="1"/>
    <col min="1032" max="1032" width="19.25" style="1" customWidth="1"/>
    <col min="1033" max="1033" width="17.625" style="1" bestFit="1" customWidth="1"/>
    <col min="1034" max="1034" width="18.25" style="1" customWidth="1"/>
    <col min="1035" max="1035" width="30.125" style="1" customWidth="1"/>
    <col min="1036" max="1036" width="19" style="1" customWidth="1"/>
    <col min="1037" max="1037" width="20" style="1" customWidth="1"/>
    <col min="1038" max="1038" width="16.625" style="1" customWidth="1"/>
    <col min="1039" max="1039" width="16.375" style="1" customWidth="1"/>
    <col min="1040" max="1044" width="6" style="1" bestFit="1" customWidth="1"/>
    <col min="1045" max="1046" width="7" style="1" bestFit="1" customWidth="1"/>
    <col min="1047" max="1276" width="9.125" style="1"/>
    <col min="1277" max="1277" width="49.25" style="1" bestFit="1" customWidth="1"/>
    <col min="1278" max="1278" width="25" style="1" customWidth="1"/>
    <col min="1279" max="1279" width="21.25" style="1" customWidth="1"/>
    <col min="1280" max="1280" width="16.25" style="1" bestFit="1" customWidth="1"/>
    <col min="1281" max="1281" width="17.875" style="1" bestFit="1" customWidth="1"/>
    <col min="1282" max="1282" width="18.625" style="1" bestFit="1" customWidth="1"/>
    <col min="1283" max="1286" width="17.375" style="1" bestFit="1" customWidth="1"/>
    <col min="1287" max="1287" width="17.375" style="1" customWidth="1"/>
    <col min="1288" max="1288" width="19.25" style="1" customWidth="1"/>
    <col min="1289" max="1289" width="17.625" style="1" bestFit="1" customWidth="1"/>
    <col min="1290" max="1290" width="18.25" style="1" customWidth="1"/>
    <col min="1291" max="1291" width="30.125" style="1" customWidth="1"/>
    <col min="1292" max="1292" width="19" style="1" customWidth="1"/>
    <col min="1293" max="1293" width="20" style="1" customWidth="1"/>
    <col min="1294" max="1294" width="16.625" style="1" customWidth="1"/>
    <col min="1295" max="1295" width="16.375" style="1" customWidth="1"/>
    <col min="1296" max="1300" width="6" style="1" bestFit="1" customWidth="1"/>
    <col min="1301" max="1302" width="7" style="1" bestFit="1" customWidth="1"/>
    <col min="1303" max="1532" width="9.125" style="1"/>
    <col min="1533" max="1533" width="49.25" style="1" bestFit="1" customWidth="1"/>
    <col min="1534" max="1534" width="25" style="1" customWidth="1"/>
    <col min="1535" max="1535" width="21.25" style="1" customWidth="1"/>
    <col min="1536" max="1536" width="16.25" style="1" bestFit="1" customWidth="1"/>
    <col min="1537" max="1537" width="17.875" style="1" bestFit="1" customWidth="1"/>
    <col min="1538" max="1538" width="18.625" style="1" bestFit="1" customWidth="1"/>
    <col min="1539" max="1542" width="17.375" style="1" bestFit="1" customWidth="1"/>
    <col min="1543" max="1543" width="17.375" style="1" customWidth="1"/>
    <col min="1544" max="1544" width="19.25" style="1" customWidth="1"/>
    <col min="1545" max="1545" width="17.625" style="1" bestFit="1" customWidth="1"/>
    <col min="1546" max="1546" width="18.25" style="1" customWidth="1"/>
    <col min="1547" max="1547" width="30.125" style="1" customWidth="1"/>
    <col min="1548" max="1548" width="19" style="1" customWidth="1"/>
    <col min="1549" max="1549" width="20" style="1" customWidth="1"/>
    <col min="1550" max="1550" width="16.625" style="1" customWidth="1"/>
    <col min="1551" max="1551" width="16.375" style="1" customWidth="1"/>
    <col min="1552" max="1556" width="6" style="1" bestFit="1" customWidth="1"/>
    <col min="1557" max="1558" width="7" style="1" bestFit="1" customWidth="1"/>
    <col min="1559" max="1788" width="9.125" style="1"/>
    <col min="1789" max="1789" width="49.25" style="1" bestFit="1" customWidth="1"/>
    <col min="1790" max="1790" width="25" style="1" customWidth="1"/>
    <col min="1791" max="1791" width="21.25" style="1" customWidth="1"/>
    <col min="1792" max="1792" width="16.25" style="1" bestFit="1" customWidth="1"/>
    <col min="1793" max="1793" width="17.875" style="1" bestFit="1" customWidth="1"/>
    <col min="1794" max="1794" width="18.625" style="1" bestFit="1" customWidth="1"/>
    <col min="1795" max="1798" width="17.375" style="1" bestFit="1" customWidth="1"/>
    <col min="1799" max="1799" width="17.375" style="1" customWidth="1"/>
    <col min="1800" max="1800" width="19.25" style="1" customWidth="1"/>
    <col min="1801" max="1801" width="17.625" style="1" bestFit="1" customWidth="1"/>
    <col min="1802" max="1802" width="18.25" style="1" customWidth="1"/>
    <col min="1803" max="1803" width="30.125" style="1" customWidth="1"/>
    <col min="1804" max="1804" width="19" style="1" customWidth="1"/>
    <col min="1805" max="1805" width="20" style="1" customWidth="1"/>
    <col min="1806" max="1806" width="16.625" style="1" customWidth="1"/>
    <col min="1807" max="1807" width="16.375" style="1" customWidth="1"/>
    <col min="1808" max="1812" width="6" style="1" bestFit="1" customWidth="1"/>
    <col min="1813" max="1814" width="7" style="1" bestFit="1" customWidth="1"/>
    <col min="1815" max="2044" width="9.125" style="1"/>
    <col min="2045" max="2045" width="49.25" style="1" bestFit="1" customWidth="1"/>
    <col min="2046" max="2046" width="25" style="1" customWidth="1"/>
    <col min="2047" max="2047" width="21.25" style="1" customWidth="1"/>
    <col min="2048" max="2048" width="16.25" style="1" bestFit="1" customWidth="1"/>
    <col min="2049" max="2049" width="17.875" style="1" bestFit="1" customWidth="1"/>
    <col min="2050" max="2050" width="18.625" style="1" bestFit="1" customWidth="1"/>
    <col min="2051" max="2054" width="17.375" style="1" bestFit="1" customWidth="1"/>
    <col min="2055" max="2055" width="17.375" style="1" customWidth="1"/>
    <col min="2056" max="2056" width="19.25" style="1" customWidth="1"/>
    <col min="2057" max="2057" width="17.625" style="1" bestFit="1" customWidth="1"/>
    <col min="2058" max="2058" width="18.25" style="1" customWidth="1"/>
    <col min="2059" max="2059" width="30.125" style="1" customWidth="1"/>
    <col min="2060" max="2060" width="19" style="1" customWidth="1"/>
    <col min="2061" max="2061" width="20" style="1" customWidth="1"/>
    <col min="2062" max="2062" width="16.625" style="1" customWidth="1"/>
    <col min="2063" max="2063" width="16.375" style="1" customWidth="1"/>
    <col min="2064" max="2068" width="6" style="1" bestFit="1" customWidth="1"/>
    <col min="2069" max="2070" width="7" style="1" bestFit="1" customWidth="1"/>
    <col min="2071" max="2300" width="9.125" style="1"/>
    <col min="2301" max="2301" width="49.25" style="1" bestFit="1" customWidth="1"/>
    <col min="2302" max="2302" width="25" style="1" customWidth="1"/>
    <col min="2303" max="2303" width="21.25" style="1" customWidth="1"/>
    <col min="2304" max="2304" width="16.25" style="1" bestFit="1" customWidth="1"/>
    <col min="2305" max="2305" width="17.875" style="1" bestFit="1" customWidth="1"/>
    <col min="2306" max="2306" width="18.625" style="1" bestFit="1" customWidth="1"/>
    <col min="2307" max="2310" width="17.375" style="1" bestFit="1" customWidth="1"/>
    <col min="2311" max="2311" width="17.375" style="1" customWidth="1"/>
    <col min="2312" max="2312" width="19.25" style="1" customWidth="1"/>
    <col min="2313" max="2313" width="17.625" style="1" bestFit="1" customWidth="1"/>
    <col min="2314" max="2314" width="18.25" style="1" customWidth="1"/>
    <col min="2315" max="2315" width="30.125" style="1" customWidth="1"/>
    <col min="2316" max="2316" width="19" style="1" customWidth="1"/>
    <col min="2317" max="2317" width="20" style="1" customWidth="1"/>
    <col min="2318" max="2318" width="16.625" style="1" customWidth="1"/>
    <col min="2319" max="2319" width="16.375" style="1" customWidth="1"/>
    <col min="2320" max="2324" width="6" style="1" bestFit="1" customWidth="1"/>
    <col min="2325" max="2326" width="7" style="1" bestFit="1" customWidth="1"/>
    <col min="2327" max="2556" width="9.125" style="1"/>
    <col min="2557" max="2557" width="49.25" style="1" bestFit="1" customWidth="1"/>
    <col min="2558" max="2558" width="25" style="1" customWidth="1"/>
    <col min="2559" max="2559" width="21.25" style="1" customWidth="1"/>
    <col min="2560" max="2560" width="16.25" style="1" bestFit="1" customWidth="1"/>
    <col min="2561" max="2561" width="17.875" style="1" bestFit="1" customWidth="1"/>
    <col min="2562" max="2562" width="18.625" style="1" bestFit="1" customWidth="1"/>
    <col min="2563" max="2566" width="17.375" style="1" bestFit="1" customWidth="1"/>
    <col min="2567" max="2567" width="17.375" style="1" customWidth="1"/>
    <col min="2568" max="2568" width="19.25" style="1" customWidth="1"/>
    <col min="2569" max="2569" width="17.625" style="1" bestFit="1" customWidth="1"/>
    <col min="2570" max="2570" width="18.25" style="1" customWidth="1"/>
    <col min="2571" max="2571" width="30.125" style="1" customWidth="1"/>
    <col min="2572" max="2572" width="19" style="1" customWidth="1"/>
    <col min="2573" max="2573" width="20" style="1" customWidth="1"/>
    <col min="2574" max="2574" width="16.625" style="1" customWidth="1"/>
    <col min="2575" max="2575" width="16.375" style="1" customWidth="1"/>
    <col min="2576" max="2580" width="6" style="1" bestFit="1" customWidth="1"/>
    <col min="2581" max="2582" width="7" style="1" bestFit="1" customWidth="1"/>
    <col min="2583" max="2812" width="9.125" style="1"/>
    <col min="2813" max="2813" width="49.25" style="1" bestFit="1" customWidth="1"/>
    <col min="2814" max="2814" width="25" style="1" customWidth="1"/>
    <col min="2815" max="2815" width="21.25" style="1" customWidth="1"/>
    <col min="2816" max="2816" width="16.25" style="1" bestFit="1" customWidth="1"/>
    <col min="2817" max="2817" width="17.875" style="1" bestFit="1" customWidth="1"/>
    <col min="2818" max="2818" width="18.625" style="1" bestFit="1" customWidth="1"/>
    <col min="2819" max="2822" width="17.375" style="1" bestFit="1" customWidth="1"/>
    <col min="2823" max="2823" width="17.375" style="1" customWidth="1"/>
    <col min="2824" max="2824" width="19.25" style="1" customWidth="1"/>
    <col min="2825" max="2825" width="17.625" style="1" bestFit="1" customWidth="1"/>
    <col min="2826" max="2826" width="18.25" style="1" customWidth="1"/>
    <col min="2827" max="2827" width="30.125" style="1" customWidth="1"/>
    <col min="2828" max="2828" width="19" style="1" customWidth="1"/>
    <col min="2829" max="2829" width="20" style="1" customWidth="1"/>
    <col min="2830" max="2830" width="16.625" style="1" customWidth="1"/>
    <col min="2831" max="2831" width="16.375" style="1" customWidth="1"/>
    <col min="2832" max="2836" width="6" style="1" bestFit="1" customWidth="1"/>
    <col min="2837" max="2838" width="7" style="1" bestFit="1" customWidth="1"/>
    <col min="2839" max="3068" width="9.125" style="1"/>
    <col min="3069" max="3069" width="49.25" style="1" bestFit="1" customWidth="1"/>
    <col min="3070" max="3070" width="25" style="1" customWidth="1"/>
    <col min="3071" max="3071" width="21.25" style="1" customWidth="1"/>
    <col min="3072" max="3072" width="16.25" style="1" bestFit="1" customWidth="1"/>
    <col min="3073" max="3073" width="17.875" style="1" bestFit="1" customWidth="1"/>
    <col min="3074" max="3074" width="18.625" style="1" bestFit="1" customWidth="1"/>
    <col min="3075" max="3078" width="17.375" style="1" bestFit="1" customWidth="1"/>
    <col min="3079" max="3079" width="17.375" style="1" customWidth="1"/>
    <col min="3080" max="3080" width="19.25" style="1" customWidth="1"/>
    <col min="3081" max="3081" width="17.625" style="1" bestFit="1" customWidth="1"/>
    <col min="3082" max="3082" width="18.25" style="1" customWidth="1"/>
    <col min="3083" max="3083" width="30.125" style="1" customWidth="1"/>
    <col min="3084" max="3084" width="19" style="1" customWidth="1"/>
    <col min="3085" max="3085" width="20" style="1" customWidth="1"/>
    <col min="3086" max="3086" width="16.625" style="1" customWidth="1"/>
    <col min="3087" max="3087" width="16.375" style="1" customWidth="1"/>
    <col min="3088" max="3092" width="6" style="1" bestFit="1" customWidth="1"/>
    <col min="3093" max="3094" width="7" style="1" bestFit="1" customWidth="1"/>
    <col min="3095" max="3324" width="9.125" style="1"/>
    <col min="3325" max="3325" width="49.25" style="1" bestFit="1" customWidth="1"/>
    <col min="3326" max="3326" width="25" style="1" customWidth="1"/>
    <col min="3327" max="3327" width="21.25" style="1" customWidth="1"/>
    <col min="3328" max="3328" width="16.25" style="1" bestFit="1" customWidth="1"/>
    <col min="3329" max="3329" width="17.875" style="1" bestFit="1" customWidth="1"/>
    <col min="3330" max="3330" width="18.625" style="1" bestFit="1" customWidth="1"/>
    <col min="3331" max="3334" width="17.375" style="1" bestFit="1" customWidth="1"/>
    <col min="3335" max="3335" width="17.375" style="1" customWidth="1"/>
    <col min="3336" max="3336" width="19.25" style="1" customWidth="1"/>
    <col min="3337" max="3337" width="17.625" style="1" bestFit="1" customWidth="1"/>
    <col min="3338" max="3338" width="18.25" style="1" customWidth="1"/>
    <col min="3339" max="3339" width="30.125" style="1" customWidth="1"/>
    <col min="3340" max="3340" width="19" style="1" customWidth="1"/>
    <col min="3341" max="3341" width="20" style="1" customWidth="1"/>
    <col min="3342" max="3342" width="16.625" style="1" customWidth="1"/>
    <col min="3343" max="3343" width="16.375" style="1" customWidth="1"/>
    <col min="3344" max="3348" width="6" style="1" bestFit="1" customWidth="1"/>
    <col min="3349" max="3350" width="7" style="1" bestFit="1" customWidth="1"/>
    <col min="3351" max="3580" width="9.125" style="1"/>
    <col min="3581" max="3581" width="49.25" style="1" bestFit="1" customWidth="1"/>
    <col min="3582" max="3582" width="25" style="1" customWidth="1"/>
    <col min="3583" max="3583" width="21.25" style="1" customWidth="1"/>
    <col min="3584" max="3584" width="16.25" style="1" bestFit="1" customWidth="1"/>
    <col min="3585" max="3585" width="17.875" style="1" bestFit="1" customWidth="1"/>
    <col min="3586" max="3586" width="18.625" style="1" bestFit="1" customWidth="1"/>
    <col min="3587" max="3590" width="17.375" style="1" bestFit="1" customWidth="1"/>
    <col min="3591" max="3591" width="17.375" style="1" customWidth="1"/>
    <col min="3592" max="3592" width="19.25" style="1" customWidth="1"/>
    <col min="3593" max="3593" width="17.625" style="1" bestFit="1" customWidth="1"/>
    <col min="3594" max="3594" width="18.25" style="1" customWidth="1"/>
    <col min="3595" max="3595" width="30.125" style="1" customWidth="1"/>
    <col min="3596" max="3596" width="19" style="1" customWidth="1"/>
    <col min="3597" max="3597" width="20" style="1" customWidth="1"/>
    <col min="3598" max="3598" width="16.625" style="1" customWidth="1"/>
    <col min="3599" max="3599" width="16.375" style="1" customWidth="1"/>
    <col min="3600" max="3604" width="6" style="1" bestFit="1" customWidth="1"/>
    <col min="3605" max="3606" width="7" style="1" bestFit="1" customWidth="1"/>
    <col min="3607" max="3836" width="9.125" style="1"/>
    <col min="3837" max="3837" width="49.25" style="1" bestFit="1" customWidth="1"/>
    <col min="3838" max="3838" width="25" style="1" customWidth="1"/>
    <col min="3839" max="3839" width="21.25" style="1" customWidth="1"/>
    <col min="3840" max="3840" width="16.25" style="1" bestFit="1" customWidth="1"/>
    <col min="3841" max="3841" width="17.875" style="1" bestFit="1" customWidth="1"/>
    <col min="3842" max="3842" width="18.625" style="1" bestFit="1" customWidth="1"/>
    <col min="3843" max="3846" width="17.375" style="1" bestFit="1" customWidth="1"/>
    <col min="3847" max="3847" width="17.375" style="1" customWidth="1"/>
    <col min="3848" max="3848" width="19.25" style="1" customWidth="1"/>
    <col min="3849" max="3849" width="17.625" style="1" bestFit="1" customWidth="1"/>
    <col min="3850" max="3850" width="18.25" style="1" customWidth="1"/>
    <col min="3851" max="3851" width="30.125" style="1" customWidth="1"/>
    <col min="3852" max="3852" width="19" style="1" customWidth="1"/>
    <col min="3853" max="3853" width="20" style="1" customWidth="1"/>
    <col min="3854" max="3854" width="16.625" style="1" customWidth="1"/>
    <col min="3855" max="3855" width="16.375" style="1" customWidth="1"/>
    <col min="3856" max="3860" width="6" style="1" bestFit="1" customWidth="1"/>
    <col min="3861" max="3862" width="7" style="1" bestFit="1" customWidth="1"/>
    <col min="3863" max="4092" width="9.125" style="1"/>
    <col min="4093" max="4093" width="49.25" style="1" bestFit="1" customWidth="1"/>
    <col min="4094" max="4094" width="25" style="1" customWidth="1"/>
    <col min="4095" max="4095" width="21.25" style="1" customWidth="1"/>
    <col min="4096" max="4096" width="16.25" style="1" bestFit="1" customWidth="1"/>
    <col min="4097" max="4097" width="17.875" style="1" bestFit="1" customWidth="1"/>
    <col min="4098" max="4098" width="18.625" style="1" bestFit="1" customWidth="1"/>
    <col min="4099" max="4102" width="17.375" style="1" bestFit="1" customWidth="1"/>
    <col min="4103" max="4103" width="17.375" style="1" customWidth="1"/>
    <col min="4104" max="4104" width="19.25" style="1" customWidth="1"/>
    <col min="4105" max="4105" width="17.625" style="1" bestFit="1" customWidth="1"/>
    <col min="4106" max="4106" width="18.25" style="1" customWidth="1"/>
    <col min="4107" max="4107" width="30.125" style="1" customWidth="1"/>
    <col min="4108" max="4108" width="19" style="1" customWidth="1"/>
    <col min="4109" max="4109" width="20" style="1" customWidth="1"/>
    <col min="4110" max="4110" width="16.625" style="1" customWidth="1"/>
    <col min="4111" max="4111" width="16.375" style="1" customWidth="1"/>
    <col min="4112" max="4116" width="6" style="1" bestFit="1" customWidth="1"/>
    <col min="4117" max="4118" width="7" style="1" bestFit="1" customWidth="1"/>
    <col min="4119" max="4348" width="9.125" style="1"/>
    <col min="4349" max="4349" width="49.25" style="1" bestFit="1" customWidth="1"/>
    <col min="4350" max="4350" width="25" style="1" customWidth="1"/>
    <col min="4351" max="4351" width="21.25" style="1" customWidth="1"/>
    <col min="4352" max="4352" width="16.25" style="1" bestFit="1" customWidth="1"/>
    <col min="4353" max="4353" width="17.875" style="1" bestFit="1" customWidth="1"/>
    <col min="4354" max="4354" width="18.625" style="1" bestFit="1" customWidth="1"/>
    <col min="4355" max="4358" width="17.375" style="1" bestFit="1" customWidth="1"/>
    <col min="4359" max="4359" width="17.375" style="1" customWidth="1"/>
    <col min="4360" max="4360" width="19.25" style="1" customWidth="1"/>
    <col min="4361" max="4361" width="17.625" style="1" bestFit="1" customWidth="1"/>
    <col min="4362" max="4362" width="18.25" style="1" customWidth="1"/>
    <col min="4363" max="4363" width="30.125" style="1" customWidth="1"/>
    <col min="4364" max="4364" width="19" style="1" customWidth="1"/>
    <col min="4365" max="4365" width="20" style="1" customWidth="1"/>
    <col min="4366" max="4366" width="16.625" style="1" customWidth="1"/>
    <col min="4367" max="4367" width="16.375" style="1" customWidth="1"/>
    <col min="4368" max="4372" width="6" style="1" bestFit="1" customWidth="1"/>
    <col min="4373" max="4374" width="7" style="1" bestFit="1" customWidth="1"/>
    <col min="4375" max="4604" width="9.125" style="1"/>
    <col min="4605" max="4605" width="49.25" style="1" bestFit="1" customWidth="1"/>
    <col min="4606" max="4606" width="25" style="1" customWidth="1"/>
    <col min="4607" max="4607" width="21.25" style="1" customWidth="1"/>
    <col min="4608" max="4608" width="16.25" style="1" bestFit="1" customWidth="1"/>
    <col min="4609" max="4609" width="17.875" style="1" bestFit="1" customWidth="1"/>
    <col min="4610" max="4610" width="18.625" style="1" bestFit="1" customWidth="1"/>
    <col min="4611" max="4614" width="17.375" style="1" bestFit="1" customWidth="1"/>
    <col min="4615" max="4615" width="17.375" style="1" customWidth="1"/>
    <col min="4616" max="4616" width="19.25" style="1" customWidth="1"/>
    <col min="4617" max="4617" width="17.625" style="1" bestFit="1" customWidth="1"/>
    <col min="4618" max="4618" width="18.25" style="1" customWidth="1"/>
    <col min="4619" max="4619" width="30.125" style="1" customWidth="1"/>
    <col min="4620" max="4620" width="19" style="1" customWidth="1"/>
    <col min="4621" max="4621" width="20" style="1" customWidth="1"/>
    <col min="4622" max="4622" width="16.625" style="1" customWidth="1"/>
    <col min="4623" max="4623" width="16.375" style="1" customWidth="1"/>
    <col min="4624" max="4628" width="6" style="1" bestFit="1" customWidth="1"/>
    <col min="4629" max="4630" width="7" style="1" bestFit="1" customWidth="1"/>
    <col min="4631" max="4860" width="9.125" style="1"/>
    <col min="4861" max="4861" width="49.25" style="1" bestFit="1" customWidth="1"/>
    <col min="4862" max="4862" width="25" style="1" customWidth="1"/>
    <col min="4863" max="4863" width="21.25" style="1" customWidth="1"/>
    <col min="4864" max="4864" width="16.25" style="1" bestFit="1" customWidth="1"/>
    <col min="4865" max="4865" width="17.875" style="1" bestFit="1" customWidth="1"/>
    <col min="4866" max="4866" width="18.625" style="1" bestFit="1" customWidth="1"/>
    <col min="4867" max="4870" width="17.375" style="1" bestFit="1" customWidth="1"/>
    <col min="4871" max="4871" width="17.375" style="1" customWidth="1"/>
    <col min="4872" max="4872" width="19.25" style="1" customWidth="1"/>
    <col min="4873" max="4873" width="17.625" style="1" bestFit="1" customWidth="1"/>
    <col min="4874" max="4874" width="18.25" style="1" customWidth="1"/>
    <col min="4875" max="4875" width="30.125" style="1" customWidth="1"/>
    <col min="4876" max="4876" width="19" style="1" customWidth="1"/>
    <col min="4877" max="4877" width="20" style="1" customWidth="1"/>
    <col min="4878" max="4878" width="16.625" style="1" customWidth="1"/>
    <col min="4879" max="4879" width="16.375" style="1" customWidth="1"/>
    <col min="4880" max="4884" width="6" style="1" bestFit="1" customWidth="1"/>
    <col min="4885" max="4886" width="7" style="1" bestFit="1" customWidth="1"/>
    <col min="4887" max="5116" width="9.125" style="1"/>
    <col min="5117" max="5117" width="49.25" style="1" bestFit="1" customWidth="1"/>
    <col min="5118" max="5118" width="25" style="1" customWidth="1"/>
    <col min="5119" max="5119" width="21.25" style="1" customWidth="1"/>
    <col min="5120" max="5120" width="16.25" style="1" bestFit="1" customWidth="1"/>
    <col min="5121" max="5121" width="17.875" style="1" bestFit="1" customWidth="1"/>
    <col min="5122" max="5122" width="18.625" style="1" bestFit="1" customWidth="1"/>
    <col min="5123" max="5126" width="17.375" style="1" bestFit="1" customWidth="1"/>
    <col min="5127" max="5127" width="17.375" style="1" customWidth="1"/>
    <col min="5128" max="5128" width="19.25" style="1" customWidth="1"/>
    <col min="5129" max="5129" width="17.625" style="1" bestFit="1" customWidth="1"/>
    <col min="5130" max="5130" width="18.25" style="1" customWidth="1"/>
    <col min="5131" max="5131" width="30.125" style="1" customWidth="1"/>
    <col min="5132" max="5132" width="19" style="1" customWidth="1"/>
    <col min="5133" max="5133" width="20" style="1" customWidth="1"/>
    <col min="5134" max="5134" width="16.625" style="1" customWidth="1"/>
    <col min="5135" max="5135" width="16.375" style="1" customWidth="1"/>
    <col min="5136" max="5140" width="6" style="1" bestFit="1" customWidth="1"/>
    <col min="5141" max="5142" width="7" style="1" bestFit="1" customWidth="1"/>
    <col min="5143" max="5372" width="9.125" style="1"/>
    <col min="5373" max="5373" width="49.25" style="1" bestFit="1" customWidth="1"/>
    <col min="5374" max="5374" width="25" style="1" customWidth="1"/>
    <col min="5375" max="5375" width="21.25" style="1" customWidth="1"/>
    <col min="5376" max="5376" width="16.25" style="1" bestFit="1" customWidth="1"/>
    <col min="5377" max="5377" width="17.875" style="1" bestFit="1" customWidth="1"/>
    <col min="5378" max="5378" width="18.625" style="1" bestFit="1" customWidth="1"/>
    <col min="5379" max="5382" width="17.375" style="1" bestFit="1" customWidth="1"/>
    <col min="5383" max="5383" width="17.375" style="1" customWidth="1"/>
    <col min="5384" max="5384" width="19.25" style="1" customWidth="1"/>
    <col min="5385" max="5385" width="17.625" style="1" bestFit="1" customWidth="1"/>
    <col min="5386" max="5386" width="18.25" style="1" customWidth="1"/>
    <col min="5387" max="5387" width="30.125" style="1" customWidth="1"/>
    <col min="5388" max="5388" width="19" style="1" customWidth="1"/>
    <col min="5389" max="5389" width="20" style="1" customWidth="1"/>
    <col min="5390" max="5390" width="16.625" style="1" customWidth="1"/>
    <col min="5391" max="5391" width="16.375" style="1" customWidth="1"/>
    <col min="5392" max="5396" width="6" style="1" bestFit="1" customWidth="1"/>
    <col min="5397" max="5398" width="7" style="1" bestFit="1" customWidth="1"/>
    <col min="5399" max="5628" width="9.125" style="1"/>
    <col min="5629" max="5629" width="49.25" style="1" bestFit="1" customWidth="1"/>
    <col min="5630" max="5630" width="25" style="1" customWidth="1"/>
    <col min="5631" max="5631" width="21.25" style="1" customWidth="1"/>
    <col min="5632" max="5632" width="16.25" style="1" bestFit="1" customWidth="1"/>
    <col min="5633" max="5633" width="17.875" style="1" bestFit="1" customWidth="1"/>
    <col min="5634" max="5634" width="18.625" style="1" bestFit="1" customWidth="1"/>
    <col min="5635" max="5638" width="17.375" style="1" bestFit="1" customWidth="1"/>
    <col min="5639" max="5639" width="17.375" style="1" customWidth="1"/>
    <col min="5640" max="5640" width="19.25" style="1" customWidth="1"/>
    <col min="5641" max="5641" width="17.625" style="1" bestFit="1" customWidth="1"/>
    <col min="5642" max="5642" width="18.25" style="1" customWidth="1"/>
    <col min="5643" max="5643" width="30.125" style="1" customWidth="1"/>
    <col min="5644" max="5644" width="19" style="1" customWidth="1"/>
    <col min="5645" max="5645" width="20" style="1" customWidth="1"/>
    <col min="5646" max="5646" width="16.625" style="1" customWidth="1"/>
    <col min="5647" max="5647" width="16.375" style="1" customWidth="1"/>
    <col min="5648" max="5652" width="6" style="1" bestFit="1" customWidth="1"/>
    <col min="5653" max="5654" width="7" style="1" bestFit="1" customWidth="1"/>
    <col min="5655" max="5884" width="9.125" style="1"/>
    <col min="5885" max="5885" width="49.25" style="1" bestFit="1" customWidth="1"/>
    <col min="5886" max="5886" width="25" style="1" customWidth="1"/>
    <col min="5887" max="5887" width="21.25" style="1" customWidth="1"/>
    <col min="5888" max="5888" width="16.25" style="1" bestFit="1" customWidth="1"/>
    <col min="5889" max="5889" width="17.875" style="1" bestFit="1" customWidth="1"/>
    <col min="5890" max="5890" width="18.625" style="1" bestFit="1" customWidth="1"/>
    <col min="5891" max="5894" width="17.375" style="1" bestFit="1" customWidth="1"/>
    <col min="5895" max="5895" width="17.375" style="1" customWidth="1"/>
    <col min="5896" max="5896" width="19.25" style="1" customWidth="1"/>
    <col min="5897" max="5897" width="17.625" style="1" bestFit="1" customWidth="1"/>
    <col min="5898" max="5898" width="18.25" style="1" customWidth="1"/>
    <col min="5899" max="5899" width="30.125" style="1" customWidth="1"/>
    <col min="5900" max="5900" width="19" style="1" customWidth="1"/>
    <col min="5901" max="5901" width="20" style="1" customWidth="1"/>
    <col min="5902" max="5902" width="16.625" style="1" customWidth="1"/>
    <col min="5903" max="5903" width="16.375" style="1" customWidth="1"/>
    <col min="5904" max="5908" width="6" style="1" bestFit="1" customWidth="1"/>
    <col min="5909" max="5910" width="7" style="1" bestFit="1" customWidth="1"/>
    <col min="5911" max="6140" width="9.125" style="1"/>
    <col min="6141" max="6141" width="49.25" style="1" bestFit="1" customWidth="1"/>
    <col min="6142" max="6142" width="25" style="1" customWidth="1"/>
    <col min="6143" max="6143" width="21.25" style="1" customWidth="1"/>
    <col min="6144" max="6144" width="16.25" style="1" bestFit="1" customWidth="1"/>
    <col min="6145" max="6145" width="17.875" style="1" bestFit="1" customWidth="1"/>
    <col min="6146" max="6146" width="18.625" style="1" bestFit="1" customWidth="1"/>
    <col min="6147" max="6150" width="17.375" style="1" bestFit="1" customWidth="1"/>
    <col min="6151" max="6151" width="17.375" style="1" customWidth="1"/>
    <col min="6152" max="6152" width="19.25" style="1" customWidth="1"/>
    <col min="6153" max="6153" width="17.625" style="1" bestFit="1" customWidth="1"/>
    <col min="6154" max="6154" width="18.25" style="1" customWidth="1"/>
    <col min="6155" max="6155" width="30.125" style="1" customWidth="1"/>
    <col min="6156" max="6156" width="19" style="1" customWidth="1"/>
    <col min="6157" max="6157" width="20" style="1" customWidth="1"/>
    <col min="6158" max="6158" width="16.625" style="1" customWidth="1"/>
    <col min="6159" max="6159" width="16.375" style="1" customWidth="1"/>
    <col min="6160" max="6164" width="6" style="1" bestFit="1" customWidth="1"/>
    <col min="6165" max="6166" width="7" style="1" bestFit="1" customWidth="1"/>
    <col min="6167" max="6396" width="9.125" style="1"/>
    <col min="6397" max="6397" width="49.25" style="1" bestFit="1" customWidth="1"/>
    <col min="6398" max="6398" width="25" style="1" customWidth="1"/>
    <col min="6399" max="6399" width="21.25" style="1" customWidth="1"/>
    <col min="6400" max="6400" width="16.25" style="1" bestFit="1" customWidth="1"/>
    <col min="6401" max="6401" width="17.875" style="1" bestFit="1" customWidth="1"/>
    <col min="6402" max="6402" width="18.625" style="1" bestFit="1" customWidth="1"/>
    <col min="6403" max="6406" width="17.375" style="1" bestFit="1" customWidth="1"/>
    <col min="6407" max="6407" width="17.375" style="1" customWidth="1"/>
    <col min="6408" max="6408" width="19.25" style="1" customWidth="1"/>
    <col min="6409" max="6409" width="17.625" style="1" bestFit="1" customWidth="1"/>
    <col min="6410" max="6410" width="18.25" style="1" customWidth="1"/>
    <col min="6411" max="6411" width="30.125" style="1" customWidth="1"/>
    <col min="6412" max="6412" width="19" style="1" customWidth="1"/>
    <col min="6413" max="6413" width="20" style="1" customWidth="1"/>
    <col min="6414" max="6414" width="16.625" style="1" customWidth="1"/>
    <col min="6415" max="6415" width="16.375" style="1" customWidth="1"/>
    <col min="6416" max="6420" width="6" style="1" bestFit="1" customWidth="1"/>
    <col min="6421" max="6422" width="7" style="1" bestFit="1" customWidth="1"/>
    <col min="6423" max="6652" width="9.125" style="1"/>
    <col min="6653" max="6653" width="49.25" style="1" bestFit="1" customWidth="1"/>
    <col min="6654" max="6654" width="25" style="1" customWidth="1"/>
    <col min="6655" max="6655" width="21.25" style="1" customWidth="1"/>
    <col min="6656" max="6656" width="16.25" style="1" bestFit="1" customWidth="1"/>
    <col min="6657" max="6657" width="17.875" style="1" bestFit="1" customWidth="1"/>
    <col min="6658" max="6658" width="18.625" style="1" bestFit="1" customWidth="1"/>
    <col min="6659" max="6662" width="17.375" style="1" bestFit="1" customWidth="1"/>
    <col min="6663" max="6663" width="17.375" style="1" customWidth="1"/>
    <col min="6664" max="6664" width="19.25" style="1" customWidth="1"/>
    <col min="6665" max="6665" width="17.625" style="1" bestFit="1" customWidth="1"/>
    <col min="6666" max="6666" width="18.25" style="1" customWidth="1"/>
    <col min="6667" max="6667" width="30.125" style="1" customWidth="1"/>
    <col min="6668" max="6668" width="19" style="1" customWidth="1"/>
    <col min="6669" max="6669" width="20" style="1" customWidth="1"/>
    <col min="6670" max="6670" width="16.625" style="1" customWidth="1"/>
    <col min="6671" max="6671" width="16.375" style="1" customWidth="1"/>
    <col min="6672" max="6676" width="6" style="1" bestFit="1" customWidth="1"/>
    <col min="6677" max="6678" width="7" style="1" bestFit="1" customWidth="1"/>
    <col min="6679" max="6908" width="9.125" style="1"/>
    <col min="6909" max="6909" width="49.25" style="1" bestFit="1" customWidth="1"/>
    <col min="6910" max="6910" width="25" style="1" customWidth="1"/>
    <col min="6911" max="6911" width="21.25" style="1" customWidth="1"/>
    <col min="6912" max="6912" width="16.25" style="1" bestFit="1" customWidth="1"/>
    <col min="6913" max="6913" width="17.875" style="1" bestFit="1" customWidth="1"/>
    <col min="6914" max="6914" width="18.625" style="1" bestFit="1" customWidth="1"/>
    <col min="6915" max="6918" width="17.375" style="1" bestFit="1" customWidth="1"/>
    <col min="6919" max="6919" width="17.375" style="1" customWidth="1"/>
    <col min="6920" max="6920" width="19.25" style="1" customWidth="1"/>
    <col min="6921" max="6921" width="17.625" style="1" bestFit="1" customWidth="1"/>
    <col min="6922" max="6922" width="18.25" style="1" customWidth="1"/>
    <col min="6923" max="6923" width="30.125" style="1" customWidth="1"/>
    <col min="6924" max="6924" width="19" style="1" customWidth="1"/>
    <col min="6925" max="6925" width="20" style="1" customWidth="1"/>
    <col min="6926" max="6926" width="16.625" style="1" customWidth="1"/>
    <col min="6927" max="6927" width="16.375" style="1" customWidth="1"/>
    <col min="6928" max="6932" width="6" style="1" bestFit="1" customWidth="1"/>
    <col min="6933" max="6934" width="7" style="1" bestFit="1" customWidth="1"/>
    <col min="6935" max="7164" width="9.125" style="1"/>
    <col min="7165" max="7165" width="49.25" style="1" bestFit="1" customWidth="1"/>
    <col min="7166" max="7166" width="25" style="1" customWidth="1"/>
    <col min="7167" max="7167" width="21.25" style="1" customWidth="1"/>
    <col min="7168" max="7168" width="16.25" style="1" bestFit="1" customWidth="1"/>
    <col min="7169" max="7169" width="17.875" style="1" bestFit="1" customWidth="1"/>
    <col min="7170" max="7170" width="18.625" style="1" bestFit="1" customWidth="1"/>
    <col min="7171" max="7174" width="17.375" style="1" bestFit="1" customWidth="1"/>
    <col min="7175" max="7175" width="17.375" style="1" customWidth="1"/>
    <col min="7176" max="7176" width="19.25" style="1" customWidth="1"/>
    <col min="7177" max="7177" width="17.625" style="1" bestFit="1" customWidth="1"/>
    <col min="7178" max="7178" width="18.25" style="1" customWidth="1"/>
    <col min="7179" max="7179" width="30.125" style="1" customWidth="1"/>
    <col min="7180" max="7180" width="19" style="1" customWidth="1"/>
    <col min="7181" max="7181" width="20" style="1" customWidth="1"/>
    <col min="7182" max="7182" width="16.625" style="1" customWidth="1"/>
    <col min="7183" max="7183" width="16.375" style="1" customWidth="1"/>
    <col min="7184" max="7188" width="6" style="1" bestFit="1" customWidth="1"/>
    <col min="7189" max="7190" width="7" style="1" bestFit="1" customWidth="1"/>
    <col min="7191" max="7420" width="9.125" style="1"/>
    <col min="7421" max="7421" width="49.25" style="1" bestFit="1" customWidth="1"/>
    <col min="7422" max="7422" width="25" style="1" customWidth="1"/>
    <col min="7423" max="7423" width="21.25" style="1" customWidth="1"/>
    <col min="7424" max="7424" width="16.25" style="1" bestFit="1" customWidth="1"/>
    <col min="7425" max="7425" width="17.875" style="1" bestFit="1" customWidth="1"/>
    <col min="7426" max="7426" width="18.625" style="1" bestFit="1" customWidth="1"/>
    <col min="7427" max="7430" width="17.375" style="1" bestFit="1" customWidth="1"/>
    <col min="7431" max="7431" width="17.375" style="1" customWidth="1"/>
    <col min="7432" max="7432" width="19.25" style="1" customWidth="1"/>
    <col min="7433" max="7433" width="17.625" style="1" bestFit="1" customWidth="1"/>
    <col min="7434" max="7434" width="18.25" style="1" customWidth="1"/>
    <col min="7435" max="7435" width="30.125" style="1" customWidth="1"/>
    <col min="7436" max="7436" width="19" style="1" customWidth="1"/>
    <col min="7437" max="7437" width="20" style="1" customWidth="1"/>
    <col min="7438" max="7438" width="16.625" style="1" customWidth="1"/>
    <col min="7439" max="7439" width="16.375" style="1" customWidth="1"/>
    <col min="7440" max="7444" width="6" style="1" bestFit="1" customWidth="1"/>
    <col min="7445" max="7446" width="7" style="1" bestFit="1" customWidth="1"/>
    <col min="7447" max="7676" width="9.125" style="1"/>
    <col min="7677" max="7677" width="49.25" style="1" bestFit="1" customWidth="1"/>
    <col min="7678" max="7678" width="25" style="1" customWidth="1"/>
    <col min="7679" max="7679" width="21.25" style="1" customWidth="1"/>
    <col min="7680" max="7680" width="16.25" style="1" bestFit="1" customWidth="1"/>
    <col min="7681" max="7681" width="17.875" style="1" bestFit="1" customWidth="1"/>
    <col min="7682" max="7682" width="18.625" style="1" bestFit="1" customWidth="1"/>
    <col min="7683" max="7686" width="17.375" style="1" bestFit="1" customWidth="1"/>
    <col min="7687" max="7687" width="17.375" style="1" customWidth="1"/>
    <col min="7688" max="7688" width="19.25" style="1" customWidth="1"/>
    <col min="7689" max="7689" width="17.625" style="1" bestFit="1" customWidth="1"/>
    <col min="7690" max="7690" width="18.25" style="1" customWidth="1"/>
    <col min="7691" max="7691" width="30.125" style="1" customWidth="1"/>
    <col min="7692" max="7692" width="19" style="1" customWidth="1"/>
    <col min="7693" max="7693" width="20" style="1" customWidth="1"/>
    <col min="7694" max="7694" width="16.625" style="1" customWidth="1"/>
    <col min="7695" max="7695" width="16.375" style="1" customWidth="1"/>
    <col min="7696" max="7700" width="6" style="1" bestFit="1" customWidth="1"/>
    <col min="7701" max="7702" width="7" style="1" bestFit="1" customWidth="1"/>
    <col min="7703" max="7932" width="9.125" style="1"/>
    <col min="7933" max="7933" width="49.25" style="1" bestFit="1" customWidth="1"/>
    <col min="7934" max="7934" width="25" style="1" customWidth="1"/>
    <col min="7935" max="7935" width="21.25" style="1" customWidth="1"/>
    <col min="7936" max="7936" width="16.25" style="1" bestFit="1" customWidth="1"/>
    <col min="7937" max="7937" width="17.875" style="1" bestFit="1" customWidth="1"/>
    <col min="7938" max="7938" width="18.625" style="1" bestFit="1" customWidth="1"/>
    <col min="7939" max="7942" width="17.375" style="1" bestFit="1" customWidth="1"/>
    <col min="7943" max="7943" width="17.375" style="1" customWidth="1"/>
    <col min="7944" max="7944" width="19.25" style="1" customWidth="1"/>
    <col min="7945" max="7945" width="17.625" style="1" bestFit="1" customWidth="1"/>
    <col min="7946" max="7946" width="18.25" style="1" customWidth="1"/>
    <col min="7947" max="7947" width="30.125" style="1" customWidth="1"/>
    <col min="7948" max="7948" width="19" style="1" customWidth="1"/>
    <col min="7949" max="7949" width="20" style="1" customWidth="1"/>
    <col min="7950" max="7950" width="16.625" style="1" customWidth="1"/>
    <col min="7951" max="7951" width="16.375" style="1" customWidth="1"/>
    <col min="7952" max="7956" width="6" style="1" bestFit="1" customWidth="1"/>
    <col min="7957" max="7958" width="7" style="1" bestFit="1" customWidth="1"/>
    <col min="7959" max="8188" width="9.125" style="1"/>
    <col min="8189" max="8189" width="49.25" style="1" bestFit="1" customWidth="1"/>
    <col min="8190" max="8190" width="25" style="1" customWidth="1"/>
    <col min="8191" max="8191" width="21.25" style="1" customWidth="1"/>
    <col min="8192" max="8192" width="16.25" style="1" bestFit="1" customWidth="1"/>
    <col min="8193" max="8193" width="17.875" style="1" bestFit="1" customWidth="1"/>
    <col min="8194" max="8194" width="18.625" style="1" bestFit="1" customWidth="1"/>
    <col min="8195" max="8198" width="17.375" style="1" bestFit="1" customWidth="1"/>
    <col min="8199" max="8199" width="17.375" style="1" customWidth="1"/>
    <col min="8200" max="8200" width="19.25" style="1" customWidth="1"/>
    <col min="8201" max="8201" width="17.625" style="1" bestFit="1" customWidth="1"/>
    <col min="8202" max="8202" width="18.25" style="1" customWidth="1"/>
    <col min="8203" max="8203" width="30.125" style="1" customWidth="1"/>
    <col min="8204" max="8204" width="19" style="1" customWidth="1"/>
    <col min="8205" max="8205" width="20" style="1" customWidth="1"/>
    <col min="8206" max="8206" width="16.625" style="1" customWidth="1"/>
    <col min="8207" max="8207" width="16.375" style="1" customWidth="1"/>
    <col min="8208" max="8212" width="6" style="1" bestFit="1" customWidth="1"/>
    <col min="8213" max="8214" width="7" style="1" bestFit="1" customWidth="1"/>
    <col min="8215" max="8444" width="9.125" style="1"/>
    <col min="8445" max="8445" width="49.25" style="1" bestFit="1" customWidth="1"/>
    <col min="8446" max="8446" width="25" style="1" customWidth="1"/>
    <col min="8447" max="8447" width="21.25" style="1" customWidth="1"/>
    <col min="8448" max="8448" width="16.25" style="1" bestFit="1" customWidth="1"/>
    <col min="8449" max="8449" width="17.875" style="1" bestFit="1" customWidth="1"/>
    <col min="8450" max="8450" width="18.625" style="1" bestFit="1" customWidth="1"/>
    <col min="8451" max="8454" width="17.375" style="1" bestFit="1" customWidth="1"/>
    <col min="8455" max="8455" width="17.375" style="1" customWidth="1"/>
    <col min="8456" max="8456" width="19.25" style="1" customWidth="1"/>
    <col min="8457" max="8457" width="17.625" style="1" bestFit="1" customWidth="1"/>
    <col min="8458" max="8458" width="18.25" style="1" customWidth="1"/>
    <col min="8459" max="8459" width="30.125" style="1" customWidth="1"/>
    <col min="8460" max="8460" width="19" style="1" customWidth="1"/>
    <col min="8461" max="8461" width="20" style="1" customWidth="1"/>
    <col min="8462" max="8462" width="16.625" style="1" customWidth="1"/>
    <col min="8463" max="8463" width="16.375" style="1" customWidth="1"/>
    <col min="8464" max="8468" width="6" style="1" bestFit="1" customWidth="1"/>
    <col min="8469" max="8470" width="7" style="1" bestFit="1" customWidth="1"/>
    <col min="8471" max="8700" width="9.125" style="1"/>
    <col min="8701" max="8701" width="49.25" style="1" bestFit="1" customWidth="1"/>
    <col min="8702" max="8702" width="25" style="1" customWidth="1"/>
    <col min="8703" max="8703" width="21.25" style="1" customWidth="1"/>
    <col min="8704" max="8704" width="16.25" style="1" bestFit="1" customWidth="1"/>
    <col min="8705" max="8705" width="17.875" style="1" bestFit="1" customWidth="1"/>
    <col min="8706" max="8706" width="18.625" style="1" bestFit="1" customWidth="1"/>
    <col min="8707" max="8710" width="17.375" style="1" bestFit="1" customWidth="1"/>
    <col min="8711" max="8711" width="17.375" style="1" customWidth="1"/>
    <col min="8712" max="8712" width="19.25" style="1" customWidth="1"/>
    <col min="8713" max="8713" width="17.625" style="1" bestFit="1" customWidth="1"/>
    <col min="8714" max="8714" width="18.25" style="1" customWidth="1"/>
    <col min="8715" max="8715" width="30.125" style="1" customWidth="1"/>
    <col min="8716" max="8716" width="19" style="1" customWidth="1"/>
    <col min="8717" max="8717" width="20" style="1" customWidth="1"/>
    <col min="8718" max="8718" width="16.625" style="1" customWidth="1"/>
    <col min="8719" max="8719" width="16.375" style="1" customWidth="1"/>
    <col min="8720" max="8724" width="6" style="1" bestFit="1" customWidth="1"/>
    <col min="8725" max="8726" width="7" style="1" bestFit="1" customWidth="1"/>
    <col min="8727" max="8956" width="9.125" style="1"/>
    <col min="8957" max="8957" width="49.25" style="1" bestFit="1" customWidth="1"/>
    <col min="8958" max="8958" width="25" style="1" customWidth="1"/>
    <col min="8959" max="8959" width="21.25" style="1" customWidth="1"/>
    <col min="8960" max="8960" width="16.25" style="1" bestFit="1" customWidth="1"/>
    <col min="8961" max="8961" width="17.875" style="1" bestFit="1" customWidth="1"/>
    <col min="8962" max="8962" width="18.625" style="1" bestFit="1" customWidth="1"/>
    <col min="8963" max="8966" width="17.375" style="1" bestFit="1" customWidth="1"/>
    <col min="8967" max="8967" width="17.375" style="1" customWidth="1"/>
    <col min="8968" max="8968" width="19.25" style="1" customWidth="1"/>
    <col min="8969" max="8969" width="17.625" style="1" bestFit="1" customWidth="1"/>
    <col min="8970" max="8970" width="18.25" style="1" customWidth="1"/>
    <col min="8971" max="8971" width="30.125" style="1" customWidth="1"/>
    <col min="8972" max="8972" width="19" style="1" customWidth="1"/>
    <col min="8973" max="8973" width="20" style="1" customWidth="1"/>
    <col min="8974" max="8974" width="16.625" style="1" customWidth="1"/>
    <col min="8975" max="8975" width="16.375" style="1" customWidth="1"/>
    <col min="8976" max="8980" width="6" style="1" bestFit="1" customWidth="1"/>
    <col min="8981" max="8982" width="7" style="1" bestFit="1" customWidth="1"/>
    <col min="8983" max="9212" width="9.125" style="1"/>
    <col min="9213" max="9213" width="49.25" style="1" bestFit="1" customWidth="1"/>
    <col min="9214" max="9214" width="25" style="1" customWidth="1"/>
    <col min="9215" max="9215" width="21.25" style="1" customWidth="1"/>
    <col min="9216" max="9216" width="16.25" style="1" bestFit="1" customWidth="1"/>
    <col min="9217" max="9217" width="17.875" style="1" bestFit="1" customWidth="1"/>
    <col min="9218" max="9218" width="18.625" style="1" bestFit="1" customWidth="1"/>
    <col min="9219" max="9222" width="17.375" style="1" bestFit="1" customWidth="1"/>
    <col min="9223" max="9223" width="17.375" style="1" customWidth="1"/>
    <col min="9224" max="9224" width="19.25" style="1" customWidth="1"/>
    <col min="9225" max="9225" width="17.625" style="1" bestFit="1" customWidth="1"/>
    <col min="9226" max="9226" width="18.25" style="1" customWidth="1"/>
    <col min="9227" max="9227" width="30.125" style="1" customWidth="1"/>
    <col min="9228" max="9228" width="19" style="1" customWidth="1"/>
    <col min="9229" max="9229" width="20" style="1" customWidth="1"/>
    <col min="9230" max="9230" width="16.625" style="1" customWidth="1"/>
    <col min="9231" max="9231" width="16.375" style="1" customWidth="1"/>
    <col min="9232" max="9236" width="6" style="1" bestFit="1" customWidth="1"/>
    <col min="9237" max="9238" width="7" style="1" bestFit="1" customWidth="1"/>
    <col min="9239" max="9468" width="9.125" style="1"/>
    <col min="9469" max="9469" width="49.25" style="1" bestFit="1" customWidth="1"/>
    <col min="9470" max="9470" width="25" style="1" customWidth="1"/>
    <col min="9471" max="9471" width="21.25" style="1" customWidth="1"/>
    <col min="9472" max="9472" width="16.25" style="1" bestFit="1" customWidth="1"/>
    <col min="9473" max="9473" width="17.875" style="1" bestFit="1" customWidth="1"/>
    <col min="9474" max="9474" width="18.625" style="1" bestFit="1" customWidth="1"/>
    <col min="9475" max="9478" width="17.375" style="1" bestFit="1" customWidth="1"/>
    <col min="9479" max="9479" width="17.375" style="1" customWidth="1"/>
    <col min="9480" max="9480" width="19.25" style="1" customWidth="1"/>
    <col min="9481" max="9481" width="17.625" style="1" bestFit="1" customWidth="1"/>
    <col min="9482" max="9482" width="18.25" style="1" customWidth="1"/>
    <col min="9483" max="9483" width="30.125" style="1" customWidth="1"/>
    <col min="9484" max="9484" width="19" style="1" customWidth="1"/>
    <col min="9485" max="9485" width="20" style="1" customWidth="1"/>
    <col min="9486" max="9486" width="16.625" style="1" customWidth="1"/>
    <col min="9487" max="9487" width="16.375" style="1" customWidth="1"/>
    <col min="9488" max="9492" width="6" style="1" bestFit="1" customWidth="1"/>
    <col min="9493" max="9494" width="7" style="1" bestFit="1" customWidth="1"/>
    <col min="9495" max="9724" width="9.125" style="1"/>
    <col min="9725" max="9725" width="49.25" style="1" bestFit="1" customWidth="1"/>
    <col min="9726" max="9726" width="25" style="1" customWidth="1"/>
    <col min="9727" max="9727" width="21.25" style="1" customWidth="1"/>
    <col min="9728" max="9728" width="16.25" style="1" bestFit="1" customWidth="1"/>
    <col min="9729" max="9729" width="17.875" style="1" bestFit="1" customWidth="1"/>
    <col min="9730" max="9730" width="18.625" style="1" bestFit="1" customWidth="1"/>
    <col min="9731" max="9734" width="17.375" style="1" bestFit="1" customWidth="1"/>
    <col min="9735" max="9735" width="17.375" style="1" customWidth="1"/>
    <col min="9736" max="9736" width="19.25" style="1" customWidth="1"/>
    <col min="9737" max="9737" width="17.625" style="1" bestFit="1" customWidth="1"/>
    <col min="9738" max="9738" width="18.25" style="1" customWidth="1"/>
    <col min="9739" max="9739" width="30.125" style="1" customWidth="1"/>
    <col min="9740" max="9740" width="19" style="1" customWidth="1"/>
    <col min="9741" max="9741" width="20" style="1" customWidth="1"/>
    <col min="9742" max="9742" width="16.625" style="1" customWidth="1"/>
    <col min="9743" max="9743" width="16.375" style="1" customWidth="1"/>
    <col min="9744" max="9748" width="6" style="1" bestFit="1" customWidth="1"/>
    <col min="9749" max="9750" width="7" style="1" bestFit="1" customWidth="1"/>
    <col min="9751" max="9980" width="9.125" style="1"/>
    <col min="9981" max="9981" width="49.25" style="1" bestFit="1" customWidth="1"/>
    <col min="9982" max="9982" width="25" style="1" customWidth="1"/>
    <col min="9983" max="9983" width="21.25" style="1" customWidth="1"/>
    <col min="9984" max="9984" width="16.25" style="1" bestFit="1" customWidth="1"/>
    <col min="9985" max="9985" width="17.875" style="1" bestFit="1" customWidth="1"/>
    <col min="9986" max="9986" width="18.625" style="1" bestFit="1" customWidth="1"/>
    <col min="9987" max="9990" width="17.375" style="1" bestFit="1" customWidth="1"/>
    <col min="9991" max="9991" width="17.375" style="1" customWidth="1"/>
    <col min="9992" max="9992" width="19.25" style="1" customWidth="1"/>
    <col min="9993" max="9993" width="17.625" style="1" bestFit="1" customWidth="1"/>
    <col min="9994" max="9994" width="18.25" style="1" customWidth="1"/>
    <col min="9995" max="9995" width="30.125" style="1" customWidth="1"/>
    <col min="9996" max="9996" width="19" style="1" customWidth="1"/>
    <col min="9997" max="9997" width="20" style="1" customWidth="1"/>
    <col min="9998" max="9998" width="16.625" style="1" customWidth="1"/>
    <col min="9999" max="9999" width="16.375" style="1" customWidth="1"/>
    <col min="10000" max="10004" width="6" style="1" bestFit="1" customWidth="1"/>
    <col min="10005" max="10006" width="7" style="1" bestFit="1" customWidth="1"/>
    <col min="10007" max="10236" width="9.125" style="1"/>
    <col min="10237" max="10237" width="49.25" style="1" bestFit="1" customWidth="1"/>
    <col min="10238" max="10238" width="25" style="1" customWidth="1"/>
    <col min="10239" max="10239" width="21.25" style="1" customWidth="1"/>
    <col min="10240" max="10240" width="16.25" style="1" bestFit="1" customWidth="1"/>
    <col min="10241" max="10241" width="17.875" style="1" bestFit="1" customWidth="1"/>
    <col min="10242" max="10242" width="18.625" style="1" bestFit="1" customWidth="1"/>
    <col min="10243" max="10246" width="17.375" style="1" bestFit="1" customWidth="1"/>
    <col min="10247" max="10247" width="17.375" style="1" customWidth="1"/>
    <col min="10248" max="10248" width="19.25" style="1" customWidth="1"/>
    <col min="10249" max="10249" width="17.625" style="1" bestFit="1" customWidth="1"/>
    <col min="10250" max="10250" width="18.25" style="1" customWidth="1"/>
    <col min="10251" max="10251" width="30.125" style="1" customWidth="1"/>
    <col min="10252" max="10252" width="19" style="1" customWidth="1"/>
    <col min="10253" max="10253" width="20" style="1" customWidth="1"/>
    <col min="10254" max="10254" width="16.625" style="1" customWidth="1"/>
    <col min="10255" max="10255" width="16.375" style="1" customWidth="1"/>
    <col min="10256" max="10260" width="6" style="1" bestFit="1" customWidth="1"/>
    <col min="10261" max="10262" width="7" style="1" bestFit="1" customWidth="1"/>
    <col min="10263" max="10492" width="9.125" style="1"/>
    <col min="10493" max="10493" width="49.25" style="1" bestFit="1" customWidth="1"/>
    <col min="10494" max="10494" width="25" style="1" customWidth="1"/>
    <col min="10495" max="10495" width="21.25" style="1" customWidth="1"/>
    <col min="10496" max="10496" width="16.25" style="1" bestFit="1" customWidth="1"/>
    <col min="10497" max="10497" width="17.875" style="1" bestFit="1" customWidth="1"/>
    <col min="10498" max="10498" width="18.625" style="1" bestFit="1" customWidth="1"/>
    <col min="10499" max="10502" width="17.375" style="1" bestFit="1" customWidth="1"/>
    <col min="10503" max="10503" width="17.375" style="1" customWidth="1"/>
    <col min="10504" max="10504" width="19.25" style="1" customWidth="1"/>
    <col min="10505" max="10505" width="17.625" style="1" bestFit="1" customWidth="1"/>
    <col min="10506" max="10506" width="18.25" style="1" customWidth="1"/>
    <col min="10507" max="10507" width="30.125" style="1" customWidth="1"/>
    <col min="10508" max="10508" width="19" style="1" customWidth="1"/>
    <col min="10509" max="10509" width="20" style="1" customWidth="1"/>
    <col min="10510" max="10510" width="16.625" style="1" customWidth="1"/>
    <col min="10511" max="10511" width="16.375" style="1" customWidth="1"/>
    <col min="10512" max="10516" width="6" style="1" bestFit="1" customWidth="1"/>
    <col min="10517" max="10518" width="7" style="1" bestFit="1" customWidth="1"/>
    <col min="10519" max="10748" width="9.125" style="1"/>
    <col min="10749" max="10749" width="49.25" style="1" bestFit="1" customWidth="1"/>
    <col min="10750" max="10750" width="25" style="1" customWidth="1"/>
    <col min="10751" max="10751" width="21.25" style="1" customWidth="1"/>
    <col min="10752" max="10752" width="16.25" style="1" bestFit="1" customWidth="1"/>
    <col min="10753" max="10753" width="17.875" style="1" bestFit="1" customWidth="1"/>
    <col min="10754" max="10754" width="18.625" style="1" bestFit="1" customWidth="1"/>
    <col min="10755" max="10758" width="17.375" style="1" bestFit="1" customWidth="1"/>
    <col min="10759" max="10759" width="17.375" style="1" customWidth="1"/>
    <col min="10760" max="10760" width="19.25" style="1" customWidth="1"/>
    <col min="10761" max="10761" width="17.625" style="1" bestFit="1" customWidth="1"/>
    <col min="10762" max="10762" width="18.25" style="1" customWidth="1"/>
    <col min="10763" max="10763" width="30.125" style="1" customWidth="1"/>
    <col min="10764" max="10764" width="19" style="1" customWidth="1"/>
    <col min="10765" max="10765" width="20" style="1" customWidth="1"/>
    <col min="10766" max="10766" width="16.625" style="1" customWidth="1"/>
    <col min="10767" max="10767" width="16.375" style="1" customWidth="1"/>
    <col min="10768" max="10772" width="6" style="1" bestFit="1" customWidth="1"/>
    <col min="10773" max="10774" width="7" style="1" bestFit="1" customWidth="1"/>
    <col min="10775" max="11004" width="9.125" style="1"/>
    <col min="11005" max="11005" width="49.25" style="1" bestFit="1" customWidth="1"/>
    <col min="11006" max="11006" width="25" style="1" customWidth="1"/>
    <col min="11007" max="11007" width="21.25" style="1" customWidth="1"/>
    <col min="11008" max="11008" width="16.25" style="1" bestFit="1" customWidth="1"/>
    <col min="11009" max="11009" width="17.875" style="1" bestFit="1" customWidth="1"/>
    <col min="11010" max="11010" width="18.625" style="1" bestFit="1" customWidth="1"/>
    <col min="11011" max="11014" width="17.375" style="1" bestFit="1" customWidth="1"/>
    <col min="11015" max="11015" width="17.375" style="1" customWidth="1"/>
    <col min="11016" max="11016" width="19.25" style="1" customWidth="1"/>
    <col min="11017" max="11017" width="17.625" style="1" bestFit="1" customWidth="1"/>
    <col min="11018" max="11018" width="18.25" style="1" customWidth="1"/>
    <col min="11019" max="11019" width="30.125" style="1" customWidth="1"/>
    <col min="11020" max="11020" width="19" style="1" customWidth="1"/>
    <col min="11021" max="11021" width="20" style="1" customWidth="1"/>
    <col min="11022" max="11022" width="16.625" style="1" customWidth="1"/>
    <col min="11023" max="11023" width="16.375" style="1" customWidth="1"/>
    <col min="11024" max="11028" width="6" style="1" bestFit="1" customWidth="1"/>
    <col min="11029" max="11030" width="7" style="1" bestFit="1" customWidth="1"/>
    <col min="11031" max="11260" width="9.125" style="1"/>
    <col min="11261" max="11261" width="49.25" style="1" bestFit="1" customWidth="1"/>
    <col min="11262" max="11262" width="25" style="1" customWidth="1"/>
    <col min="11263" max="11263" width="21.25" style="1" customWidth="1"/>
    <col min="11264" max="11264" width="16.25" style="1" bestFit="1" customWidth="1"/>
    <col min="11265" max="11265" width="17.875" style="1" bestFit="1" customWidth="1"/>
    <col min="11266" max="11266" width="18.625" style="1" bestFit="1" customWidth="1"/>
    <col min="11267" max="11270" width="17.375" style="1" bestFit="1" customWidth="1"/>
    <col min="11271" max="11271" width="17.375" style="1" customWidth="1"/>
    <col min="11272" max="11272" width="19.25" style="1" customWidth="1"/>
    <col min="11273" max="11273" width="17.625" style="1" bestFit="1" customWidth="1"/>
    <col min="11274" max="11274" width="18.25" style="1" customWidth="1"/>
    <col min="11275" max="11275" width="30.125" style="1" customWidth="1"/>
    <col min="11276" max="11276" width="19" style="1" customWidth="1"/>
    <col min="11277" max="11277" width="20" style="1" customWidth="1"/>
    <col min="11278" max="11278" width="16.625" style="1" customWidth="1"/>
    <col min="11279" max="11279" width="16.375" style="1" customWidth="1"/>
    <col min="11280" max="11284" width="6" style="1" bestFit="1" customWidth="1"/>
    <col min="11285" max="11286" width="7" style="1" bestFit="1" customWidth="1"/>
    <col min="11287" max="11516" width="9.125" style="1"/>
    <col min="11517" max="11517" width="49.25" style="1" bestFit="1" customWidth="1"/>
    <col min="11518" max="11518" width="25" style="1" customWidth="1"/>
    <col min="11519" max="11519" width="21.25" style="1" customWidth="1"/>
    <col min="11520" max="11520" width="16.25" style="1" bestFit="1" customWidth="1"/>
    <col min="11521" max="11521" width="17.875" style="1" bestFit="1" customWidth="1"/>
    <col min="11522" max="11522" width="18.625" style="1" bestFit="1" customWidth="1"/>
    <col min="11523" max="11526" width="17.375" style="1" bestFit="1" customWidth="1"/>
    <col min="11527" max="11527" width="17.375" style="1" customWidth="1"/>
    <col min="11528" max="11528" width="19.25" style="1" customWidth="1"/>
    <col min="11529" max="11529" width="17.625" style="1" bestFit="1" customWidth="1"/>
    <col min="11530" max="11530" width="18.25" style="1" customWidth="1"/>
    <col min="11531" max="11531" width="30.125" style="1" customWidth="1"/>
    <col min="11532" max="11532" width="19" style="1" customWidth="1"/>
    <col min="11533" max="11533" width="20" style="1" customWidth="1"/>
    <col min="11534" max="11534" width="16.625" style="1" customWidth="1"/>
    <col min="11535" max="11535" width="16.375" style="1" customWidth="1"/>
    <col min="11536" max="11540" width="6" style="1" bestFit="1" customWidth="1"/>
    <col min="11541" max="11542" width="7" style="1" bestFit="1" customWidth="1"/>
    <col min="11543" max="11772" width="9.125" style="1"/>
    <col min="11773" max="11773" width="49.25" style="1" bestFit="1" customWidth="1"/>
    <col min="11774" max="11774" width="25" style="1" customWidth="1"/>
    <col min="11775" max="11775" width="21.25" style="1" customWidth="1"/>
    <col min="11776" max="11776" width="16.25" style="1" bestFit="1" customWidth="1"/>
    <col min="11777" max="11777" width="17.875" style="1" bestFit="1" customWidth="1"/>
    <col min="11778" max="11778" width="18.625" style="1" bestFit="1" customWidth="1"/>
    <col min="11779" max="11782" width="17.375" style="1" bestFit="1" customWidth="1"/>
    <col min="11783" max="11783" width="17.375" style="1" customWidth="1"/>
    <col min="11784" max="11784" width="19.25" style="1" customWidth="1"/>
    <col min="11785" max="11785" width="17.625" style="1" bestFit="1" customWidth="1"/>
    <col min="11786" max="11786" width="18.25" style="1" customWidth="1"/>
    <col min="11787" max="11787" width="30.125" style="1" customWidth="1"/>
    <col min="11788" max="11788" width="19" style="1" customWidth="1"/>
    <col min="11789" max="11789" width="20" style="1" customWidth="1"/>
    <col min="11790" max="11790" width="16.625" style="1" customWidth="1"/>
    <col min="11791" max="11791" width="16.375" style="1" customWidth="1"/>
    <col min="11792" max="11796" width="6" style="1" bestFit="1" customWidth="1"/>
    <col min="11797" max="11798" width="7" style="1" bestFit="1" customWidth="1"/>
    <col min="11799" max="12028" width="9.125" style="1"/>
    <col min="12029" max="12029" width="49.25" style="1" bestFit="1" customWidth="1"/>
    <col min="12030" max="12030" width="25" style="1" customWidth="1"/>
    <col min="12031" max="12031" width="21.25" style="1" customWidth="1"/>
    <col min="12032" max="12032" width="16.25" style="1" bestFit="1" customWidth="1"/>
    <col min="12033" max="12033" width="17.875" style="1" bestFit="1" customWidth="1"/>
    <col min="12034" max="12034" width="18.625" style="1" bestFit="1" customWidth="1"/>
    <col min="12035" max="12038" width="17.375" style="1" bestFit="1" customWidth="1"/>
    <col min="12039" max="12039" width="17.375" style="1" customWidth="1"/>
    <col min="12040" max="12040" width="19.25" style="1" customWidth="1"/>
    <col min="12041" max="12041" width="17.625" style="1" bestFit="1" customWidth="1"/>
    <col min="12042" max="12042" width="18.25" style="1" customWidth="1"/>
    <col min="12043" max="12043" width="30.125" style="1" customWidth="1"/>
    <col min="12044" max="12044" width="19" style="1" customWidth="1"/>
    <col min="12045" max="12045" width="20" style="1" customWidth="1"/>
    <col min="12046" max="12046" width="16.625" style="1" customWidth="1"/>
    <col min="12047" max="12047" width="16.375" style="1" customWidth="1"/>
    <col min="12048" max="12052" width="6" style="1" bestFit="1" customWidth="1"/>
    <col min="12053" max="12054" width="7" style="1" bestFit="1" customWidth="1"/>
    <col min="12055" max="12284" width="9.125" style="1"/>
    <col min="12285" max="12285" width="49.25" style="1" bestFit="1" customWidth="1"/>
    <col min="12286" max="12286" width="25" style="1" customWidth="1"/>
    <col min="12287" max="12287" width="21.25" style="1" customWidth="1"/>
    <col min="12288" max="12288" width="16.25" style="1" bestFit="1" customWidth="1"/>
    <col min="12289" max="12289" width="17.875" style="1" bestFit="1" customWidth="1"/>
    <col min="12290" max="12290" width="18.625" style="1" bestFit="1" customWidth="1"/>
    <col min="12291" max="12294" width="17.375" style="1" bestFit="1" customWidth="1"/>
    <col min="12295" max="12295" width="17.375" style="1" customWidth="1"/>
    <col min="12296" max="12296" width="19.25" style="1" customWidth="1"/>
    <col min="12297" max="12297" width="17.625" style="1" bestFit="1" customWidth="1"/>
    <col min="12298" max="12298" width="18.25" style="1" customWidth="1"/>
    <col min="12299" max="12299" width="30.125" style="1" customWidth="1"/>
    <col min="12300" max="12300" width="19" style="1" customWidth="1"/>
    <col min="12301" max="12301" width="20" style="1" customWidth="1"/>
    <col min="12302" max="12302" width="16.625" style="1" customWidth="1"/>
    <col min="12303" max="12303" width="16.375" style="1" customWidth="1"/>
    <col min="12304" max="12308" width="6" style="1" bestFit="1" customWidth="1"/>
    <col min="12309" max="12310" width="7" style="1" bestFit="1" customWidth="1"/>
    <col min="12311" max="12540" width="9.125" style="1"/>
    <col min="12541" max="12541" width="49.25" style="1" bestFit="1" customWidth="1"/>
    <col min="12542" max="12542" width="25" style="1" customWidth="1"/>
    <col min="12543" max="12543" width="21.25" style="1" customWidth="1"/>
    <col min="12544" max="12544" width="16.25" style="1" bestFit="1" customWidth="1"/>
    <col min="12545" max="12545" width="17.875" style="1" bestFit="1" customWidth="1"/>
    <col min="12546" max="12546" width="18.625" style="1" bestFit="1" customWidth="1"/>
    <col min="12547" max="12550" width="17.375" style="1" bestFit="1" customWidth="1"/>
    <col min="12551" max="12551" width="17.375" style="1" customWidth="1"/>
    <col min="12552" max="12552" width="19.25" style="1" customWidth="1"/>
    <col min="12553" max="12553" width="17.625" style="1" bestFit="1" customWidth="1"/>
    <col min="12554" max="12554" width="18.25" style="1" customWidth="1"/>
    <col min="12555" max="12555" width="30.125" style="1" customWidth="1"/>
    <col min="12556" max="12556" width="19" style="1" customWidth="1"/>
    <col min="12557" max="12557" width="20" style="1" customWidth="1"/>
    <col min="12558" max="12558" width="16.625" style="1" customWidth="1"/>
    <col min="12559" max="12559" width="16.375" style="1" customWidth="1"/>
    <col min="12560" max="12564" width="6" style="1" bestFit="1" customWidth="1"/>
    <col min="12565" max="12566" width="7" style="1" bestFit="1" customWidth="1"/>
    <col min="12567" max="12796" width="9.125" style="1"/>
    <col min="12797" max="12797" width="49.25" style="1" bestFit="1" customWidth="1"/>
    <col min="12798" max="12798" width="25" style="1" customWidth="1"/>
    <col min="12799" max="12799" width="21.25" style="1" customWidth="1"/>
    <col min="12800" max="12800" width="16.25" style="1" bestFit="1" customWidth="1"/>
    <col min="12801" max="12801" width="17.875" style="1" bestFit="1" customWidth="1"/>
    <col min="12802" max="12802" width="18.625" style="1" bestFit="1" customWidth="1"/>
    <col min="12803" max="12806" width="17.375" style="1" bestFit="1" customWidth="1"/>
    <col min="12807" max="12807" width="17.375" style="1" customWidth="1"/>
    <col min="12808" max="12808" width="19.25" style="1" customWidth="1"/>
    <col min="12809" max="12809" width="17.625" style="1" bestFit="1" customWidth="1"/>
    <col min="12810" max="12810" width="18.25" style="1" customWidth="1"/>
    <col min="12811" max="12811" width="30.125" style="1" customWidth="1"/>
    <col min="12812" max="12812" width="19" style="1" customWidth="1"/>
    <col min="12813" max="12813" width="20" style="1" customWidth="1"/>
    <col min="12814" max="12814" width="16.625" style="1" customWidth="1"/>
    <col min="12815" max="12815" width="16.375" style="1" customWidth="1"/>
    <col min="12816" max="12820" width="6" style="1" bestFit="1" customWidth="1"/>
    <col min="12821" max="12822" width="7" style="1" bestFit="1" customWidth="1"/>
    <col min="12823" max="13052" width="9.125" style="1"/>
    <col min="13053" max="13053" width="49.25" style="1" bestFit="1" customWidth="1"/>
    <col min="13054" max="13054" width="25" style="1" customWidth="1"/>
    <col min="13055" max="13055" width="21.25" style="1" customWidth="1"/>
    <col min="13056" max="13056" width="16.25" style="1" bestFit="1" customWidth="1"/>
    <col min="13057" max="13057" width="17.875" style="1" bestFit="1" customWidth="1"/>
    <col min="13058" max="13058" width="18.625" style="1" bestFit="1" customWidth="1"/>
    <col min="13059" max="13062" width="17.375" style="1" bestFit="1" customWidth="1"/>
    <col min="13063" max="13063" width="17.375" style="1" customWidth="1"/>
    <col min="13064" max="13064" width="19.25" style="1" customWidth="1"/>
    <col min="13065" max="13065" width="17.625" style="1" bestFit="1" customWidth="1"/>
    <col min="13066" max="13066" width="18.25" style="1" customWidth="1"/>
    <col min="13067" max="13067" width="30.125" style="1" customWidth="1"/>
    <col min="13068" max="13068" width="19" style="1" customWidth="1"/>
    <col min="13069" max="13069" width="20" style="1" customWidth="1"/>
    <col min="13070" max="13070" width="16.625" style="1" customWidth="1"/>
    <col min="13071" max="13071" width="16.375" style="1" customWidth="1"/>
    <col min="13072" max="13076" width="6" style="1" bestFit="1" customWidth="1"/>
    <col min="13077" max="13078" width="7" style="1" bestFit="1" customWidth="1"/>
    <col min="13079" max="13308" width="9.125" style="1"/>
    <col min="13309" max="13309" width="49.25" style="1" bestFit="1" customWidth="1"/>
    <col min="13310" max="13310" width="25" style="1" customWidth="1"/>
    <col min="13311" max="13311" width="21.25" style="1" customWidth="1"/>
    <col min="13312" max="13312" width="16.25" style="1" bestFit="1" customWidth="1"/>
    <col min="13313" max="13313" width="17.875" style="1" bestFit="1" customWidth="1"/>
    <col min="13314" max="13314" width="18.625" style="1" bestFit="1" customWidth="1"/>
    <col min="13315" max="13318" width="17.375" style="1" bestFit="1" customWidth="1"/>
    <col min="13319" max="13319" width="17.375" style="1" customWidth="1"/>
    <col min="13320" max="13320" width="19.25" style="1" customWidth="1"/>
    <col min="13321" max="13321" width="17.625" style="1" bestFit="1" customWidth="1"/>
    <col min="13322" max="13322" width="18.25" style="1" customWidth="1"/>
    <col min="13323" max="13323" width="30.125" style="1" customWidth="1"/>
    <col min="13324" max="13324" width="19" style="1" customWidth="1"/>
    <col min="13325" max="13325" width="20" style="1" customWidth="1"/>
    <col min="13326" max="13326" width="16.625" style="1" customWidth="1"/>
    <col min="13327" max="13327" width="16.375" style="1" customWidth="1"/>
    <col min="13328" max="13332" width="6" style="1" bestFit="1" customWidth="1"/>
    <col min="13333" max="13334" width="7" style="1" bestFit="1" customWidth="1"/>
    <col min="13335" max="13564" width="9.125" style="1"/>
    <col min="13565" max="13565" width="49.25" style="1" bestFit="1" customWidth="1"/>
    <col min="13566" max="13566" width="25" style="1" customWidth="1"/>
    <col min="13567" max="13567" width="21.25" style="1" customWidth="1"/>
    <col min="13568" max="13568" width="16.25" style="1" bestFit="1" customWidth="1"/>
    <col min="13569" max="13569" width="17.875" style="1" bestFit="1" customWidth="1"/>
    <col min="13570" max="13570" width="18.625" style="1" bestFit="1" customWidth="1"/>
    <col min="13571" max="13574" width="17.375" style="1" bestFit="1" customWidth="1"/>
    <col min="13575" max="13575" width="17.375" style="1" customWidth="1"/>
    <col min="13576" max="13576" width="19.25" style="1" customWidth="1"/>
    <col min="13577" max="13577" width="17.625" style="1" bestFit="1" customWidth="1"/>
    <col min="13578" max="13578" width="18.25" style="1" customWidth="1"/>
    <col min="13579" max="13579" width="30.125" style="1" customWidth="1"/>
    <col min="13580" max="13580" width="19" style="1" customWidth="1"/>
    <col min="13581" max="13581" width="20" style="1" customWidth="1"/>
    <col min="13582" max="13582" width="16.625" style="1" customWidth="1"/>
    <col min="13583" max="13583" width="16.375" style="1" customWidth="1"/>
    <col min="13584" max="13588" width="6" style="1" bestFit="1" customWidth="1"/>
    <col min="13589" max="13590" width="7" style="1" bestFit="1" customWidth="1"/>
    <col min="13591" max="13820" width="9.125" style="1"/>
    <col min="13821" max="13821" width="49.25" style="1" bestFit="1" customWidth="1"/>
    <col min="13822" max="13822" width="25" style="1" customWidth="1"/>
    <col min="13823" max="13823" width="21.25" style="1" customWidth="1"/>
    <col min="13824" max="13824" width="16.25" style="1" bestFit="1" customWidth="1"/>
    <col min="13825" max="13825" width="17.875" style="1" bestFit="1" customWidth="1"/>
    <col min="13826" max="13826" width="18.625" style="1" bestFit="1" customWidth="1"/>
    <col min="13827" max="13830" width="17.375" style="1" bestFit="1" customWidth="1"/>
    <col min="13831" max="13831" width="17.375" style="1" customWidth="1"/>
    <col min="13832" max="13832" width="19.25" style="1" customWidth="1"/>
    <col min="13833" max="13833" width="17.625" style="1" bestFit="1" customWidth="1"/>
    <col min="13834" max="13834" width="18.25" style="1" customWidth="1"/>
    <col min="13835" max="13835" width="30.125" style="1" customWidth="1"/>
    <col min="13836" max="13836" width="19" style="1" customWidth="1"/>
    <col min="13837" max="13837" width="20" style="1" customWidth="1"/>
    <col min="13838" max="13838" width="16.625" style="1" customWidth="1"/>
    <col min="13839" max="13839" width="16.375" style="1" customWidth="1"/>
    <col min="13840" max="13844" width="6" style="1" bestFit="1" customWidth="1"/>
    <col min="13845" max="13846" width="7" style="1" bestFit="1" customWidth="1"/>
    <col min="13847" max="14076" width="9.125" style="1"/>
    <col min="14077" max="14077" width="49.25" style="1" bestFit="1" customWidth="1"/>
    <col min="14078" max="14078" width="25" style="1" customWidth="1"/>
    <col min="14079" max="14079" width="21.25" style="1" customWidth="1"/>
    <col min="14080" max="14080" width="16.25" style="1" bestFit="1" customWidth="1"/>
    <col min="14081" max="14081" width="17.875" style="1" bestFit="1" customWidth="1"/>
    <col min="14082" max="14082" width="18.625" style="1" bestFit="1" customWidth="1"/>
    <col min="14083" max="14086" width="17.375" style="1" bestFit="1" customWidth="1"/>
    <col min="14087" max="14087" width="17.375" style="1" customWidth="1"/>
    <col min="14088" max="14088" width="19.25" style="1" customWidth="1"/>
    <col min="14089" max="14089" width="17.625" style="1" bestFit="1" customWidth="1"/>
    <col min="14090" max="14090" width="18.25" style="1" customWidth="1"/>
    <col min="14091" max="14091" width="30.125" style="1" customWidth="1"/>
    <col min="14092" max="14092" width="19" style="1" customWidth="1"/>
    <col min="14093" max="14093" width="20" style="1" customWidth="1"/>
    <col min="14094" max="14094" width="16.625" style="1" customWidth="1"/>
    <col min="14095" max="14095" width="16.375" style="1" customWidth="1"/>
    <col min="14096" max="14100" width="6" style="1" bestFit="1" customWidth="1"/>
    <col min="14101" max="14102" width="7" style="1" bestFit="1" customWidth="1"/>
    <col min="14103" max="14332" width="9.125" style="1"/>
    <col min="14333" max="14333" width="49.25" style="1" bestFit="1" customWidth="1"/>
    <col min="14334" max="14334" width="25" style="1" customWidth="1"/>
    <col min="14335" max="14335" width="21.25" style="1" customWidth="1"/>
    <col min="14336" max="14336" width="16.25" style="1" bestFit="1" customWidth="1"/>
    <col min="14337" max="14337" width="17.875" style="1" bestFit="1" customWidth="1"/>
    <col min="14338" max="14338" width="18.625" style="1" bestFit="1" customWidth="1"/>
    <col min="14339" max="14342" width="17.375" style="1" bestFit="1" customWidth="1"/>
    <col min="14343" max="14343" width="17.375" style="1" customWidth="1"/>
    <col min="14344" max="14344" width="19.25" style="1" customWidth="1"/>
    <col min="14345" max="14345" width="17.625" style="1" bestFit="1" customWidth="1"/>
    <col min="14346" max="14346" width="18.25" style="1" customWidth="1"/>
    <col min="14347" max="14347" width="30.125" style="1" customWidth="1"/>
    <col min="14348" max="14348" width="19" style="1" customWidth="1"/>
    <col min="14349" max="14349" width="20" style="1" customWidth="1"/>
    <col min="14350" max="14350" width="16.625" style="1" customWidth="1"/>
    <col min="14351" max="14351" width="16.375" style="1" customWidth="1"/>
    <col min="14352" max="14356" width="6" style="1" bestFit="1" customWidth="1"/>
    <col min="14357" max="14358" width="7" style="1" bestFit="1" customWidth="1"/>
    <col min="14359" max="14588" width="9.125" style="1"/>
    <col min="14589" max="14589" width="49.25" style="1" bestFit="1" customWidth="1"/>
    <col min="14590" max="14590" width="25" style="1" customWidth="1"/>
    <col min="14591" max="14591" width="21.25" style="1" customWidth="1"/>
    <col min="14592" max="14592" width="16.25" style="1" bestFit="1" customWidth="1"/>
    <col min="14593" max="14593" width="17.875" style="1" bestFit="1" customWidth="1"/>
    <col min="14594" max="14594" width="18.625" style="1" bestFit="1" customWidth="1"/>
    <col min="14595" max="14598" width="17.375" style="1" bestFit="1" customWidth="1"/>
    <col min="14599" max="14599" width="17.375" style="1" customWidth="1"/>
    <col min="14600" max="14600" width="19.25" style="1" customWidth="1"/>
    <col min="14601" max="14601" width="17.625" style="1" bestFit="1" customWidth="1"/>
    <col min="14602" max="14602" width="18.25" style="1" customWidth="1"/>
    <col min="14603" max="14603" width="30.125" style="1" customWidth="1"/>
    <col min="14604" max="14604" width="19" style="1" customWidth="1"/>
    <col min="14605" max="14605" width="20" style="1" customWidth="1"/>
    <col min="14606" max="14606" width="16.625" style="1" customWidth="1"/>
    <col min="14607" max="14607" width="16.375" style="1" customWidth="1"/>
    <col min="14608" max="14612" width="6" style="1" bestFit="1" customWidth="1"/>
    <col min="14613" max="14614" width="7" style="1" bestFit="1" customWidth="1"/>
    <col min="14615" max="14844" width="9.125" style="1"/>
    <col min="14845" max="14845" width="49.25" style="1" bestFit="1" customWidth="1"/>
    <col min="14846" max="14846" width="25" style="1" customWidth="1"/>
    <col min="14847" max="14847" width="21.25" style="1" customWidth="1"/>
    <col min="14848" max="14848" width="16.25" style="1" bestFit="1" customWidth="1"/>
    <col min="14849" max="14849" width="17.875" style="1" bestFit="1" customWidth="1"/>
    <col min="14850" max="14850" width="18.625" style="1" bestFit="1" customWidth="1"/>
    <col min="14851" max="14854" width="17.375" style="1" bestFit="1" customWidth="1"/>
    <col min="14855" max="14855" width="17.375" style="1" customWidth="1"/>
    <col min="14856" max="14856" width="19.25" style="1" customWidth="1"/>
    <col min="14857" max="14857" width="17.625" style="1" bestFit="1" customWidth="1"/>
    <col min="14858" max="14858" width="18.25" style="1" customWidth="1"/>
    <col min="14859" max="14859" width="30.125" style="1" customWidth="1"/>
    <col min="14860" max="14860" width="19" style="1" customWidth="1"/>
    <col min="14861" max="14861" width="20" style="1" customWidth="1"/>
    <col min="14862" max="14862" width="16.625" style="1" customWidth="1"/>
    <col min="14863" max="14863" width="16.375" style="1" customWidth="1"/>
    <col min="14864" max="14868" width="6" style="1" bestFit="1" customWidth="1"/>
    <col min="14869" max="14870" width="7" style="1" bestFit="1" customWidth="1"/>
    <col min="14871" max="15100" width="9.125" style="1"/>
    <col min="15101" max="15101" width="49.25" style="1" bestFit="1" customWidth="1"/>
    <col min="15102" max="15102" width="25" style="1" customWidth="1"/>
    <col min="15103" max="15103" width="21.25" style="1" customWidth="1"/>
    <col min="15104" max="15104" width="16.25" style="1" bestFit="1" customWidth="1"/>
    <col min="15105" max="15105" width="17.875" style="1" bestFit="1" customWidth="1"/>
    <col min="15106" max="15106" width="18.625" style="1" bestFit="1" customWidth="1"/>
    <col min="15107" max="15110" width="17.375" style="1" bestFit="1" customWidth="1"/>
    <col min="15111" max="15111" width="17.375" style="1" customWidth="1"/>
    <col min="15112" max="15112" width="19.25" style="1" customWidth="1"/>
    <col min="15113" max="15113" width="17.625" style="1" bestFit="1" customWidth="1"/>
    <col min="15114" max="15114" width="18.25" style="1" customWidth="1"/>
    <col min="15115" max="15115" width="30.125" style="1" customWidth="1"/>
    <col min="15116" max="15116" width="19" style="1" customWidth="1"/>
    <col min="15117" max="15117" width="20" style="1" customWidth="1"/>
    <col min="15118" max="15118" width="16.625" style="1" customWidth="1"/>
    <col min="15119" max="15119" width="16.375" style="1" customWidth="1"/>
    <col min="15120" max="15124" width="6" style="1" bestFit="1" customWidth="1"/>
    <col min="15125" max="15126" width="7" style="1" bestFit="1" customWidth="1"/>
    <col min="15127" max="15356" width="9.125" style="1"/>
    <col min="15357" max="15357" width="49.25" style="1" bestFit="1" customWidth="1"/>
    <col min="15358" max="15358" width="25" style="1" customWidth="1"/>
    <col min="15359" max="15359" width="21.25" style="1" customWidth="1"/>
    <col min="15360" max="15360" width="16.25" style="1" bestFit="1" customWidth="1"/>
    <col min="15361" max="15361" width="17.875" style="1" bestFit="1" customWidth="1"/>
    <col min="15362" max="15362" width="18.625" style="1" bestFit="1" customWidth="1"/>
    <col min="15363" max="15366" width="17.375" style="1" bestFit="1" customWidth="1"/>
    <col min="15367" max="15367" width="17.375" style="1" customWidth="1"/>
    <col min="15368" max="15368" width="19.25" style="1" customWidth="1"/>
    <col min="15369" max="15369" width="17.625" style="1" bestFit="1" customWidth="1"/>
    <col min="15370" max="15370" width="18.25" style="1" customWidth="1"/>
    <col min="15371" max="15371" width="30.125" style="1" customWidth="1"/>
    <col min="15372" max="15372" width="19" style="1" customWidth="1"/>
    <col min="15373" max="15373" width="20" style="1" customWidth="1"/>
    <col min="15374" max="15374" width="16.625" style="1" customWidth="1"/>
    <col min="15375" max="15375" width="16.375" style="1" customWidth="1"/>
    <col min="15376" max="15380" width="6" style="1" bestFit="1" customWidth="1"/>
    <col min="15381" max="15382" width="7" style="1" bestFit="1" customWidth="1"/>
    <col min="15383" max="15612" width="9.125" style="1"/>
    <col min="15613" max="15613" width="49.25" style="1" bestFit="1" customWidth="1"/>
    <col min="15614" max="15614" width="25" style="1" customWidth="1"/>
    <col min="15615" max="15615" width="21.25" style="1" customWidth="1"/>
    <col min="15616" max="15616" width="16.25" style="1" bestFit="1" customWidth="1"/>
    <col min="15617" max="15617" width="17.875" style="1" bestFit="1" customWidth="1"/>
    <col min="15618" max="15618" width="18.625" style="1" bestFit="1" customWidth="1"/>
    <col min="15619" max="15622" width="17.375" style="1" bestFit="1" customWidth="1"/>
    <col min="15623" max="15623" width="17.375" style="1" customWidth="1"/>
    <col min="15624" max="15624" width="19.25" style="1" customWidth="1"/>
    <col min="15625" max="15625" width="17.625" style="1" bestFit="1" customWidth="1"/>
    <col min="15626" max="15626" width="18.25" style="1" customWidth="1"/>
    <col min="15627" max="15627" width="30.125" style="1" customWidth="1"/>
    <col min="15628" max="15628" width="19" style="1" customWidth="1"/>
    <col min="15629" max="15629" width="20" style="1" customWidth="1"/>
    <col min="15630" max="15630" width="16.625" style="1" customWidth="1"/>
    <col min="15631" max="15631" width="16.375" style="1" customWidth="1"/>
    <col min="15632" max="15636" width="6" style="1" bestFit="1" customWidth="1"/>
    <col min="15637" max="15638" width="7" style="1" bestFit="1" customWidth="1"/>
    <col min="15639" max="15868" width="9.125" style="1"/>
    <col min="15869" max="15869" width="49.25" style="1" bestFit="1" customWidth="1"/>
    <col min="15870" max="15870" width="25" style="1" customWidth="1"/>
    <col min="15871" max="15871" width="21.25" style="1" customWidth="1"/>
    <col min="15872" max="15872" width="16.25" style="1" bestFit="1" customWidth="1"/>
    <col min="15873" max="15873" width="17.875" style="1" bestFit="1" customWidth="1"/>
    <col min="15874" max="15874" width="18.625" style="1" bestFit="1" customWidth="1"/>
    <col min="15875" max="15878" width="17.375" style="1" bestFit="1" customWidth="1"/>
    <col min="15879" max="15879" width="17.375" style="1" customWidth="1"/>
    <col min="15880" max="15880" width="19.25" style="1" customWidth="1"/>
    <col min="15881" max="15881" width="17.625" style="1" bestFit="1" customWidth="1"/>
    <col min="15882" max="15882" width="18.25" style="1" customWidth="1"/>
    <col min="15883" max="15883" width="30.125" style="1" customWidth="1"/>
    <col min="15884" max="15884" width="19" style="1" customWidth="1"/>
    <col min="15885" max="15885" width="20" style="1" customWidth="1"/>
    <col min="15886" max="15886" width="16.625" style="1" customWidth="1"/>
    <col min="15887" max="15887" width="16.375" style="1" customWidth="1"/>
    <col min="15888" max="15892" width="6" style="1" bestFit="1" customWidth="1"/>
    <col min="15893" max="15894" width="7" style="1" bestFit="1" customWidth="1"/>
    <col min="15895" max="16124" width="9.125" style="1"/>
    <col min="16125" max="16125" width="49.25" style="1" bestFit="1" customWidth="1"/>
    <col min="16126" max="16126" width="25" style="1" customWidth="1"/>
    <col min="16127" max="16127" width="21.25" style="1" customWidth="1"/>
    <col min="16128" max="16128" width="16.25" style="1" bestFit="1" customWidth="1"/>
    <col min="16129" max="16129" width="17.875" style="1" bestFit="1" customWidth="1"/>
    <col min="16130" max="16130" width="18.625" style="1" bestFit="1" customWidth="1"/>
    <col min="16131" max="16134" width="17.375" style="1" bestFit="1" customWidth="1"/>
    <col min="16135" max="16135" width="17.375" style="1" customWidth="1"/>
    <col min="16136" max="16136" width="19.25" style="1" customWidth="1"/>
    <col min="16137" max="16137" width="17.625" style="1" bestFit="1" customWidth="1"/>
    <col min="16138" max="16138" width="18.25" style="1" customWidth="1"/>
    <col min="16139" max="16139" width="30.125" style="1" customWidth="1"/>
    <col min="16140" max="16140" width="19" style="1" customWidth="1"/>
    <col min="16141" max="16141" width="20" style="1" customWidth="1"/>
    <col min="16142" max="16142" width="16.625" style="1" customWidth="1"/>
    <col min="16143" max="16143" width="16.375" style="1" customWidth="1"/>
    <col min="16144" max="16148" width="6" style="1" bestFit="1" customWidth="1"/>
    <col min="16149" max="16150" width="7" style="1" bestFit="1" customWidth="1"/>
    <col min="16151" max="16384" width="9.125" style="1"/>
  </cols>
  <sheetData>
    <row r="1" spans="1:22" ht="18.75" customHeight="1" x14ac:dyDescent="0.3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22" ht="18.75" customHeight="1" x14ac:dyDescent="0.3"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</row>
    <row r="3" spans="1:22" ht="18.75" customHeight="1" x14ac:dyDescent="0.3"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22" ht="18.75" customHeight="1" x14ac:dyDescent="0.3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22" ht="18.75" customHeight="1" x14ac:dyDescent="0.3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</row>
    <row r="6" spans="1:22" ht="18.75" customHeight="1" x14ac:dyDescent="0.3">
      <c r="B6" s="2"/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  <c r="O6" s="3"/>
    </row>
    <row r="7" spans="1:22" ht="18.75" x14ac:dyDescent="0.25">
      <c r="B7" s="26" t="s">
        <v>0</v>
      </c>
      <c r="C7" s="26"/>
      <c r="D7" s="26"/>
      <c r="E7" s="26"/>
      <c r="F7" s="26"/>
      <c r="G7" s="26"/>
      <c r="H7" s="26"/>
      <c r="I7" s="26"/>
    </row>
    <row r="8" spans="1:22" ht="15.75" x14ac:dyDescent="0.25">
      <c r="B8" s="27" t="s">
        <v>1</v>
      </c>
      <c r="C8" s="27"/>
      <c r="D8" s="27"/>
      <c r="E8" s="27"/>
      <c r="F8" s="27"/>
      <c r="G8" s="27"/>
      <c r="H8" s="27"/>
      <c r="I8" s="27"/>
    </row>
    <row r="9" spans="1:22" ht="15.75" x14ac:dyDescent="0.25">
      <c r="B9" s="28" t="s">
        <v>2</v>
      </c>
      <c r="C9" s="28"/>
      <c r="D9" s="28"/>
      <c r="E9" s="28"/>
      <c r="F9" s="28"/>
      <c r="G9" s="28"/>
      <c r="H9" s="28"/>
      <c r="I9" s="28"/>
    </row>
    <row r="10" spans="1:22" x14ac:dyDescent="0.25">
      <c r="B10" s="24" t="s">
        <v>3</v>
      </c>
      <c r="C10" s="24"/>
      <c r="D10" s="24"/>
      <c r="E10" s="24"/>
      <c r="F10" s="24"/>
      <c r="G10" s="24"/>
      <c r="H10" s="24"/>
      <c r="I10" s="24"/>
    </row>
    <row r="11" spans="1:22" x14ac:dyDescent="0.25">
      <c r="F11" s="4"/>
      <c r="G11" s="5"/>
      <c r="H11" s="5"/>
      <c r="I11" s="6"/>
      <c r="J11" s="6"/>
      <c r="K11" s="6"/>
      <c r="L11" s="6"/>
      <c r="M11" s="6"/>
      <c r="N11" s="6"/>
      <c r="O11" s="6"/>
    </row>
    <row r="12" spans="1:22" ht="31.5" x14ac:dyDescent="0.25">
      <c r="B12" s="7"/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8" t="s">
        <v>85</v>
      </c>
      <c r="I12" s="8" t="s">
        <v>4</v>
      </c>
      <c r="J12" s="8" t="s">
        <v>9</v>
      </c>
      <c r="K12" s="8" t="s">
        <v>10</v>
      </c>
      <c r="L12" s="8" t="s">
        <v>11</v>
      </c>
      <c r="M12" s="8" t="s">
        <v>12</v>
      </c>
      <c r="N12" s="8" t="s">
        <v>13</v>
      </c>
      <c r="O12" s="8"/>
      <c r="U12" s="5"/>
      <c r="V12" s="5"/>
    </row>
    <row r="13" spans="1:22" x14ac:dyDescent="0.25">
      <c r="B13" s="9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1"/>
      <c r="S13" s="11"/>
      <c r="T13" s="11"/>
      <c r="U13" s="11"/>
      <c r="V13" s="11"/>
    </row>
    <row r="14" spans="1:22" x14ac:dyDescent="0.25">
      <c r="B14" s="12" t="s">
        <v>15</v>
      </c>
      <c r="C14" s="13">
        <f>SUM(C15:C19)</f>
        <v>53377675.940000005</v>
      </c>
      <c r="D14" s="13">
        <f>SUM(D15:D19)</f>
        <v>354421682.85350001</v>
      </c>
      <c r="E14" s="13">
        <f>SUM(E15:E19)</f>
        <v>354421682.85350001</v>
      </c>
      <c r="F14" s="13">
        <f t="shared" ref="F14:I14" si="0">SUM(F15:F19)</f>
        <v>0</v>
      </c>
      <c r="G14" s="13">
        <f t="shared" si="0"/>
        <v>53377675.940000005</v>
      </c>
      <c r="H14" s="13">
        <f t="shared" si="0"/>
        <v>26250731.289999999</v>
      </c>
      <c r="I14" s="13">
        <f t="shared" si="0"/>
        <v>79628407.230000004</v>
      </c>
      <c r="J14" s="13">
        <f t="shared" ref="J14:J45" si="1">SUM(F14:G14)</f>
        <v>53377675.940000005</v>
      </c>
      <c r="K14" s="13" t="e">
        <f>SUM(#REF!)</f>
        <v>#REF!</v>
      </c>
      <c r="L14" s="13" t="e">
        <f>SUM(#REF!)</f>
        <v>#REF!</v>
      </c>
      <c r="M14" s="13" t="e">
        <f>SUM(#REF!)</f>
        <v>#REF!</v>
      </c>
      <c r="N14" s="13"/>
      <c r="O14" s="13"/>
    </row>
    <row r="15" spans="1:22" x14ac:dyDescent="0.25">
      <c r="A15" s="1" t="str">
        <f>LEFT(B15,5)</f>
        <v>2.1.1</v>
      </c>
      <c r="B15" s="14" t="s">
        <v>16</v>
      </c>
      <c r="C15" s="4">
        <f>SUM(F15:G15)</f>
        <v>45482691.740000002</v>
      </c>
      <c r="D15" s="4">
        <f>IFERROR(VLOOKUP(A15,'[1]Ejecución CONS 2023'!$C$11:$E$400,3,FALSE),0)</f>
        <v>272309821</v>
      </c>
      <c r="E15" s="4">
        <f>+D15</f>
        <v>272309821</v>
      </c>
      <c r="F15" s="4">
        <f>IFERROR(VLOOKUP(A15,'[1]Ejecución CONS 2023'!$C$11:$Q$400,4,FALSE),0)</f>
        <v>0</v>
      </c>
      <c r="G15" s="4">
        <f>IFERROR(VLOOKUP(A15,'[1]Ejecución CONS 2023'!$C$11:$Q$400,5,FALSE),0)</f>
        <v>45482691.740000002</v>
      </c>
      <c r="H15" s="4">
        <f>IFERROR(VLOOKUP(A15,'[1]Ejecución CONS 2023'!$C$11:$Q$400,6,FALSE),0)</f>
        <v>22304804.209999997</v>
      </c>
      <c r="I15" s="4">
        <f>SUM(F15:H15)</f>
        <v>67787495.950000003</v>
      </c>
      <c r="J15" s="4">
        <f t="shared" si="1"/>
        <v>45482691.740000002</v>
      </c>
      <c r="K15" s="4" t="e">
        <f>SUM(#REF!)</f>
        <v>#REF!</v>
      </c>
      <c r="L15" s="4" t="e">
        <f>SUM(#REF!)</f>
        <v>#REF!</v>
      </c>
      <c r="M15" s="4" t="e">
        <f>SUM(#REF!)</f>
        <v>#REF!</v>
      </c>
      <c r="N15" s="4"/>
      <c r="O15" s="4"/>
    </row>
    <row r="16" spans="1:22" x14ac:dyDescent="0.25">
      <c r="A16" s="1" t="str">
        <f t="shared" ref="A16:A70" si="2">LEFT(B16,5)</f>
        <v>2.1.2</v>
      </c>
      <c r="B16" s="14" t="s">
        <v>17</v>
      </c>
      <c r="C16" s="4">
        <f>SUM(F16:G16)</f>
        <v>1095000</v>
      </c>
      <c r="D16" s="4">
        <f>IFERROR(VLOOKUP(A16,'[1]Ejecución CONS 2023'!$C$11:$E$400,3,FALSE),0)</f>
        <v>43866232</v>
      </c>
      <c r="E16" s="4">
        <f>+D16</f>
        <v>43866232</v>
      </c>
      <c r="F16" s="4">
        <f>IFERROR(VLOOKUP(A16,'[1]Ejecución CONS 2023'!$C$11:$Q$400,4,FALSE),0)</f>
        <v>0</v>
      </c>
      <c r="G16" s="15">
        <f>IFERROR(VLOOKUP(A16,'[1]Ejecución CONS 2023'!$C$11:$Q$400,5,FALSE),0)</f>
        <v>1095000</v>
      </c>
      <c r="H16" s="4">
        <f>IFERROR(VLOOKUP(A16,'[1]Ejecución CONS 2023'!$C$11:$Q$400,6,FALSE),0)</f>
        <v>559500</v>
      </c>
      <c r="I16" s="4">
        <f t="shared" ref="I16:I19" si="3">SUM(F16:H16)</f>
        <v>1654500</v>
      </c>
      <c r="J16" s="4">
        <f t="shared" si="1"/>
        <v>1095000</v>
      </c>
      <c r="K16" s="4" t="e">
        <f>SUM(#REF!)</f>
        <v>#REF!</v>
      </c>
      <c r="L16" s="4" t="e">
        <f>SUM(#REF!)</f>
        <v>#REF!</v>
      </c>
      <c r="M16" s="4" t="e">
        <f>SUM(#REF!)</f>
        <v>#REF!</v>
      </c>
      <c r="N16" s="4"/>
      <c r="O16" s="4"/>
    </row>
    <row r="17" spans="1:15" x14ac:dyDescent="0.25">
      <c r="A17" s="1" t="str">
        <f t="shared" si="2"/>
        <v>2.1.3</v>
      </c>
      <c r="B17" s="14" t="s">
        <v>18</v>
      </c>
      <c r="C17" s="4">
        <f>SUM(F17:G17)</f>
        <v>0</v>
      </c>
      <c r="D17" s="4">
        <f>IFERROR(VLOOKUP(A17,'[1]Ejecución CONS 2023'!$C$11:$E$400,3,FALSE),0)</f>
        <v>0</v>
      </c>
      <c r="E17" s="4">
        <f t="shared" ref="E17:E70" si="4">+D17</f>
        <v>0</v>
      </c>
      <c r="F17" s="4">
        <f>IFERROR(VLOOKUP(A17,'[1]Ejecución CONS 2023'!$C$11:$Q$400,4,FALSE),0)</f>
        <v>0</v>
      </c>
      <c r="G17" s="15">
        <f>IFERROR(VLOOKUP(A17,'[1]Ejecución CONS 2023'!$C$11:$Q$400,5,FALSE),0)</f>
        <v>0</v>
      </c>
      <c r="H17" s="4">
        <f>IFERROR(VLOOKUP(A17,'[1]Ejecución CONS 2023'!$C$11:$Q$400,6,FALSE),0)</f>
        <v>0</v>
      </c>
      <c r="I17" s="4">
        <f t="shared" si="3"/>
        <v>0</v>
      </c>
      <c r="J17" s="4">
        <f t="shared" si="1"/>
        <v>0</v>
      </c>
      <c r="K17" s="4" t="e">
        <f>SUM(#REF!)</f>
        <v>#REF!</v>
      </c>
      <c r="L17" s="4" t="e">
        <f>SUM(#REF!)</f>
        <v>#REF!</v>
      </c>
      <c r="M17" s="4" t="e">
        <f>SUM(#REF!)</f>
        <v>#REF!</v>
      </c>
      <c r="N17" s="4"/>
      <c r="O17" s="4"/>
    </row>
    <row r="18" spans="1:15" x14ac:dyDescent="0.25">
      <c r="A18" s="1" t="str">
        <f t="shared" si="2"/>
        <v>2.1.4</v>
      </c>
      <c r="B18" s="14" t="s">
        <v>19</v>
      </c>
      <c r="C18" s="4">
        <f>SUM(F18:G18)</f>
        <v>0</v>
      </c>
      <c r="D18" s="4">
        <f>IFERROR(VLOOKUP(A18,'[1]Ejecución CONS 2023'!$C$11:$E$400,3,FALSE),0)</f>
        <v>0</v>
      </c>
      <c r="E18" s="4">
        <f t="shared" si="4"/>
        <v>0</v>
      </c>
      <c r="F18" s="4">
        <f>IFERROR(VLOOKUP(A18,'[1]Ejecución CONS 2023'!$C$11:$Q$400,4,FALSE),0)</f>
        <v>0</v>
      </c>
      <c r="G18" s="15">
        <f>IFERROR(VLOOKUP(A18,'[1]Ejecución CONS 2023'!$C$11:$Q$400,5,FALSE),0)</f>
        <v>0</v>
      </c>
      <c r="H18" s="4">
        <f>IFERROR(VLOOKUP(A18,'[1]Ejecución CONS 2023'!$C$11:$Q$400,6,FALSE),0)</f>
        <v>0</v>
      </c>
      <c r="I18" s="4">
        <f t="shared" si="3"/>
        <v>0</v>
      </c>
      <c r="J18" s="4">
        <f t="shared" si="1"/>
        <v>0</v>
      </c>
      <c r="K18" s="4" t="e">
        <f>SUM(#REF!)</f>
        <v>#REF!</v>
      </c>
      <c r="L18" s="4" t="e">
        <f>SUM(#REF!)</f>
        <v>#REF!</v>
      </c>
      <c r="M18" s="4" t="e">
        <f>SUM(#REF!)</f>
        <v>#REF!</v>
      </c>
      <c r="N18" s="4"/>
      <c r="O18" s="4"/>
    </row>
    <row r="19" spans="1:15" x14ac:dyDescent="0.25">
      <c r="A19" s="1" t="str">
        <f t="shared" si="2"/>
        <v>2.1.5</v>
      </c>
      <c r="B19" s="14" t="s">
        <v>20</v>
      </c>
      <c r="C19" s="4">
        <f>SUM(F19:G19)</f>
        <v>6799984.2000000002</v>
      </c>
      <c r="D19" s="4">
        <f>IFERROR(VLOOKUP(A19,'[1]Ejecución CONS 2023'!$C$11:$E$400,3,FALSE),0)</f>
        <v>38245629.853499994</v>
      </c>
      <c r="E19" s="4">
        <f t="shared" si="4"/>
        <v>38245629.853499994</v>
      </c>
      <c r="F19" s="4">
        <f>IFERROR(VLOOKUP(A19,'[1]Ejecución CONS 2023'!$C$11:$Q$400,4,FALSE),0)</f>
        <v>0</v>
      </c>
      <c r="G19" s="15">
        <f>IFERROR(VLOOKUP(A19,'[1]Ejecución CONS 2023'!$C$11:$Q$400,5,FALSE),0)</f>
        <v>6799984.2000000002</v>
      </c>
      <c r="H19" s="4">
        <f>IFERROR(VLOOKUP(A19,'[1]Ejecución CONS 2023'!$C$11:$Q$400,6,FALSE),0)</f>
        <v>3386427.0800000005</v>
      </c>
      <c r="I19" s="4">
        <f t="shared" si="3"/>
        <v>10186411.280000001</v>
      </c>
      <c r="J19" s="4">
        <f t="shared" si="1"/>
        <v>6799984.2000000002</v>
      </c>
      <c r="K19" s="4" t="e">
        <f>SUM(#REF!)</f>
        <v>#REF!</v>
      </c>
      <c r="L19" s="4" t="e">
        <f>SUM(#REF!)</f>
        <v>#REF!</v>
      </c>
      <c r="M19" s="4" t="e">
        <f>SUM(#REF!)</f>
        <v>#REF!</v>
      </c>
      <c r="N19" s="4"/>
      <c r="O19" s="4"/>
    </row>
    <row r="20" spans="1:15" x14ac:dyDescent="0.25">
      <c r="A20" s="1" t="str">
        <f t="shared" si="2"/>
        <v>2.2 -</v>
      </c>
      <c r="B20" s="12" t="s">
        <v>21</v>
      </c>
      <c r="C20" s="16">
        <f>SUM(C21:C29)</f>
        <v>4417123.3100000005</v>
      </c>
      <c r="D20" s="16">
        <f>SUM(D21:D29)</f>
        <v>31153547</v>
      </c>
      <c r="E20" s="16">
        <f>SUM(E21:E29)</f>
        <v>31153547</v>
      </c>
      <c r="F20" s="16">
        <f t="shared" ref="F20:I20" si="5">SUM(F21:F29)</f>
        <v>1785031.2</v>
      </c>
      <c r="G20" s="16">
        <f t="shared" si="5"/>
        <v>2632092.11</v>
      </c>
      <c r="H20" s="16">
        <f t="shared" si="5"/>
        <v>2904808.26</v>
      </c>
      <c r="I20" s="16">
        <f t="shared" si="5"/>
        <v>7321931.5700000003</v>
      </c>
      <c r="J20" s="16">
        <f t="shared" si="1"/>
        <v>4417123.3099999996</v>
      </c>
      <c r="K20" s="16" t="e">
        <f>SUM(#REF!)</f>
        <v>#REF!</v>
      </c>
      <c r="L20" s="16" t="e">
        <f>SUM(#REF!)</f>
        <v>#REF!</v>
      </c>
      <c r="M20" s="16" t="e">
        <f>SUM(#REF!)</f>
        <v>#REF!</v>
      </c>
      <c r="N20" s="16"/>
      <c r="O20" s="16"/>
    </row>
    <row r="21" spans="1:15" x14ac:dyDescent="0.25">
      <c r="A21" s="1" t="str">
        <f t="shared" si="2"/>
        <v>2.2.1</v>
      </c>
      <c r="B21" s="14" t="s">
        <v>22</v>
      </c>
      <c r="C21" s="4">
        <f t="shared" ref="C21:C29" si="6">SUM(F21:G21)</f>
        <v>2901246.58</v>
      </c>
      <c r="D21" s="4">
        <f>IFERROR(VLOOKUP(A21,'[1]Ejecución CONS 2023'!$C$11:$E$400,3,FALSE),0)</f>
        <v>22296543</v>
      </c>
      <c r="E21" s="4">
        <f t="shared" si="4"/>
        <v>22296543</v>
      </c>
      <c r="F21" s="4">
        <f>IFERROR(VLOOKUP(A21,'[1]Ejecución CONS 2023'!$C$11:$Q$400,4,FALSE),0)</f>
        <v>1488673.22</v>
      </c>
      <c r="G21" s="15">
        <f>IFERROR(VLOOKUP(A21,'[1]Ejecución CONS 2023'!$C$11:$Q$400,5,FALSE),0)</f>
        <v>1412573.3599999999</v>
      </c>
      <c r="H21" s="4">
        <f>IFERROR(VLOOKUP(A21,'[1]Ejecución CONS 2023'!$C$11:$Q$400,6,FALSE),0)</f>
        <v>1830305.0999999999</v>
      </c>
      <c r="I21" s="4">
        <f t="shared" ref="I21:I29" si="7">SUM(F21:H21)</f>
        <v>4731551.68</v>
      </c>
      <c r="J21" s="4">
        <f t="shared" si="1"/>
        <v>2901246.58</v>
      </c>
      <c r="K21" s="4" t="e">
        <f>SUM(#REF!)</f>
        <v>#REF!</v>
      </c>
      <c r="L21" s="4" t="e">
        <f>SUM(#REF!)</f>
        <v>#REF!</v>
      </c>
      <c r="M21" s="4" t="e">
        <f>SUM(#REF!)</f>
        <v>#REF!</v>
      </c>
      <c r="N21" s="4"/>
      <c r="O21" s="4"/>
    </row>
    <row r="22" spans="1:15" ht="30" x14ac:dyDescent="0.25">
      <c r="A22" s="1" t="str">
        <f t="shared" si="2"/>
        <v>2.2.2</v>
      </c>
      <c r="B22" s="14" t="s">
        <v>23</v>
      </c>
      <c r="C22" s="4">
        <f t="shared" si="6"/>
        <v>0</v>
      </c>
      <c r="D22" s="4">
        <f>IFERROR(VLOOKUP(A22,'[1]Ejecución CONS 2023'!$C$11:$E$400,3,FALSE),0)</f>
        <v>1497818</v>
      </c>
      <c r="E22" s="4">
        <f t="shared" si="4"/>
        <v>1497818</v>
      </c>
      <c r="F22" s="4">
        <f>IFERROR(VLOOKUP(A22,'[1]Ejecución CONS 2023'!$C$11:$Q$400,4,FALSE),0)</f>
        <v>0</v>
      </c>
      <c r="G22" s="15">
        <f>IFERROR(VLOOKUP(A22,'[1]Ejecución CONS 2023'!$C$11:$Q$400,5,FALSE),0)</f>
        <v>0</v>
      </c>
      <c r="H22" s="4">
        <f>IFERROR(VLOOKUP(A22,'[1]Ejecución CONS 2023'!$C$11:$Q$400,6,FALSE),0)</f>
        <v>0</v>
      </c>
      <c r="I22" s="4">
        <f t="shared" si="7"/>
        <v>0</v>
      </c>
      <c r="J22" s="4">
        <f t="shared" si="1"/>
        <v>0</v>
      </c>
      <c r="K22" s="4" t="e">
        <f>SUM(#REF!)</f>
        <v>#REF!</v>
      </c>
      <c r="L22" s="4" t="e">
        <f>SUM(#REF!)</f>
        <v>#REF!</v>
      </c>
      <c r="M22" s="4" t="e">
        <f>SUM(#REF!)</f>
        <v>#REF!</v>
      </c>
      <c r="N22" s="4"/>
      <c r="O22" s="4"/>
    </row>
    <row r="23" spans="1:15" x14ac:dyDescent="0.25">
      <c r="A23" s="1" t="str">
        <f t="shared" si="2"/>
        <v>2.2.3</v>
      </c>
      <c r="B23" s="14" t="s">
        <v>24</v>
      </c>
      <c r="C23" s="4">
        <f t="shared" si="6"/>
        <v>0</v>
      </c>
      <c r="D23" s="4">
        <f>IFERROR(VLOOKUP(A23,'[1]Ejecución CONS 2023'!$C$11:$E$400,3,FALSE),0)</f>
        <v>0</v>
      </c>
      <c r="E23" s="4">
        <f t="shared" si="4"/>
        <v>0</v>
      </c>
      <c r="F23" s="4">
        <f>IFERROR(VLOOKUP(A23,'[1]Ejecución CONS 2023'!$C$11:$Q$400,4,FALSE),0)</f>
        <v>0</v>
      </c>
      <c r="G23" s="15">
        <f>IFERROR(VLOOKUP(A23,'[1]Ejecución CONS 2023'!$C$11:$Q$400,5,FALSE),0)</f>
        <v>0</v>
      </c>
      <c r="H23" s="4">
        <f>IFERROR(VLOOKUP(A23,'[1]Ejecución CONS 2023'!$C$11:$Q$400,6,FALSE),0)</f>
        <v>0</v>
      </c>
      <c r="I23" s="4">
        <f t="shared" si="7"/>
        <v>0</v>
      </c>
      <c r="J23" s="4">
        <f t="shared" si="1"/>
        <v>0</v>
      </c>
      <c r="K23" s="4" t="e">
        <f>SUM(#REF!)</f>
        <v>#REF!</v>
      </c>
      <c r="L23" s="4" t="e">
        <f>SUM(#REF!)</f>
        <v>#REF!</v>
      </c>
      <c r="M23" s="4" t="e">
        <f>SUM(#REF!)</f>
        <v>#REF!</v>
      </c>
      <c r="N23" s="4"/>
      <c r="O23" s="4"/>
    </row>
    <row r="24" spans="1:15" ht="18" customHeight="1" x14ac:dyDescent="0.25">
      <c r="A24" s="1" t="str">
        <f t="shared" si="2"/>
        <v>2.2.4</v>
      </c>
      <c r="B24" s="14" t="s">
        <v>25</v>
      </c>
      <c r="C24" s="4">
        <f t="shared" si="6"/>
        <v>0</v>
      </c>
      <c r="D24" s="4">
        <f>IFERROR(VLOOKUP(A24,'[1]Ejecución CONS 2023'!$C$11:$E$400,3,FALSE),0)</f>
        <v>100000</v>
      </c>
      <c r="E24" s="4">
        <f t="shared" si="4"/>
        <v>100000</v>
      </c>
      <c r="F24" s="4">
        <f>IFERROR(VLOOKUP(A24,'[1]Ejecución CONS 2023'!$C$11:$Q$400,4,FALSE),0)</f>
        <v>0</v>
      </c>
      <c r="G24" s="15">
        <f>IFERROR(VLOOKUP(A24,'[1]Ejecución CONS 2023'!$C$11:$Q$400,5,FALSE),0)</f>
        <v>0</v>
      </c>
      <c r="H24" s="4">
        <f>IFERROR(VLOOKUP(A24,'[1]Ejecución CONS 2023'!$C$11:$Q$400,6,FALSE),0)</f>
        <v>0</v>
      </c>
      <c r="I24" s="4">
        <f t="shared" si="7"/>
        <v>0</v>
      </c>
      <c r="J24" s="4">
        <f t="shared" si="1"/>
        <v>0</v>
      </c>
      <c r="K24" s="4" t="e">
        <f>SUM(#REF!)</f>
        <v>#REF!</v>
      </c>
      <c r="L24" s="4" t="e">
        <f>SUM(#REF!)</f>
        <v>#REF!</v>
      </c>
      <c r="M24" s="4" t="e">
        <f>SUM(#REF!)</f>
        <v>#REF!</v>
      </c>
      <c r="N24" s="4"/>
      <c r="O24" s="4"/>
    </row>
    <row r="25" spans="1:15" x14ac:dyDescent="0.25">
      <c r="A25" s="1" t="str">
        <f>LEFT(B25,5)</f>
        <v>2.2.5</v>
      </c>
      <c r="B25" s="14" t="s">
        <v>26</v>
      </c>
      <c r="C25" s="4">
        <f t="shared" si="6"/>
        <v>0</v>
      </c>
      <c r="D25" s="4">
        <f>IFERROR(VLOOKUP(A25,'[1]Ejecución CONS 2023'!$C$11:$E$400,3,FALSE),0)</f>
        <v>0</v>
      </c>
      <c r="E25" s="4">
        <f t="shared" si="4"/>
        <v>0</v>
      </c>
      <c r="F25" s="4">
        <f>IFERROR(VLOOKUP(A25,'[1]Ejecución CONS 2023'!$C$11:$Q$400,4,FALSE),0)</f>
        <v>0</v>
      </c>
      <c r="G25" s="15">
        <f>IFERROR(VLOOKUP(A25,'[1]Ejecución CONS 2023'!$C$11:$Q$400,5,FALSE),0)</f>
        <v>0</v>
      </c>
      <c r="H25" s="4">
        <f>IFERROR(VLOOKUP(A25,'[1]Ejecución CONS 2023'!$C$11:$Q$400,6,FALSE),0)</f>
        <v>0</v>
      </c>
      <c r="I25" s="4">
        <f t="shared" si="7"/>
        <v>0</v>
      </c>
      <c r="J25" s="4">
        <f t="shared" si="1"/>
        <v>0</v>
      </c>
      <c r="K25" s="4" t="e">
        <f>SUM(#REF!)</f>
        <v>#REF!</v>
      </c>
      <c r="L25" s="4" t="e">
        <f>SUM(#REF!)</f>
        <v>#REF!</v>
      </c>
      <c r="M25" s="4" t="e">
        <f>SUM(#REF!)</f>
        <v>#REF!</v>
      </c>
      <c r="N25" s="4"/>
      <c r="O25" s="4"/>
    </row>
    <row r="26" spans="1:15" x14ac:dyDescent="0.25">
      <c r="A26" s="1" t="str">
        <f t="shared" si="2"/>
        <v>2.2.6</v>
      </c>
      <c r="B26" s="14" t="s">
        <v>27</v>
      </c>
      <c r="C26" s="4">
        <f t="shared" si="6"/>
        <v>146582.24</v>
      </c>
      <c r="D26" s="4">
        <f>IFERROR(VLOOKUP(A26,'[1]Ejecución CONS 2023'!$C$11:$E$400,3,FALSE),0)</f>
        <v>2240371</v>
      </c>
      <c r="E26" s="4">
        <f t="shared" si="4"/>
        <v>2240371</v>
      </c>
      <c r="F26" s="4">
        <f>IFERROR(VLOOKUP(A26,'[1]Ejecución CONS 2023'!$C$11:$Q$400,4,FALSE),0)</f>
        <v>72298.240000000005</v>
      </c>
      <c r="G26" s="15">
        <f>IFERROR(VLOOKUP(A26,'[1]Ejecución CONS 2023'!$C$11:$Q$400,5,FALSE),0)</f>
        <v>74284</v>
      </c>
      <c r="H26" s="4">
        <f>IFERROR(VLOOKUP(A26,'[1]Ejecución CONS 2023'!$C$11:$Q$400,6,FALSE),0)</f>
        <v>74284</v>
      </c>
      <c r="I26" s="4">
        <f t="shared" si="7"/>
        <v>220866.24</v>
      </c>
      <c r="J26" s="4">
        <f t="shared" si="1"/>
        <v>146582.24</v>
      </c>
      <c r="K26" s="4" t="e">
        <f>SUM(#REF!)</f>
        <v>#REF!</v>
      </c>
      <c r="L26" s="4" t="e">
        <f>SUM(#REF!)</f>
        <v>#REF!</v>
      </c>
      <c r="M26" s="4" t="e">
        <f>SUM(#REF!)</f>
        <v>#REF!</v>
      </c>
      <c r="N26" s="4"/>
      <c r="O26" s="4"/>
    </row>
    <row r="27" spans="1:15" ht="47.25" customHeight="1" x14ac:dyDescent="0.25">
      <c r="A27" s="1" t="str">
        <f t="shared" si="2"/>
        <v>2.2.7</v>
      </c>
      <c r="B27" s="14" t="s">
        <v>28</v>
      </c>
      <c r="C27" s="4">
        <f t="shared" si="6"/>
        <v>678246.03</v>
      </c>
      <c r="D27" s="4">
        <f>IFERROR(VLOOKUP(A27,'[1]Ejecución CONS 2023'!$C$11:$E$400,3,FALSE),0)</f>
        <v>2234074</v>
      </c>
      <c r="E27" s="4">
        <f t="shared" si="4"/>
        <v>2234074</v>
      </c>
      <c r="F27" s="4">
        <f>IFERROR(VLOOKUP(A27,'[1]Ejecución CONS 2023'!$C$11:$Q$400,4,FALSE),0)</f>
        <v>162699.74000000002</v>
      </c>
      <c r="G27" s="15">
        <f>IFERROR(VLOOKUP(A27,'[1]Ejecución CONS 2023'!$C$11:$Q$400,5,FALSE),0)</f>
        <v>515546.29000000004</v>
      </c>
      <c r="H27" s="4">
        <f>IFERROR(VLOOKUP(A27,'[1]Ejecución CONS 2023'!$C$11:$Q$400,6,FALSE),0)</f>
        <v>539527.51</v>
      </c>
      <c r="I27" s="4">
        <f t="shared" si="7"/>
        <v>1217773.54</v>
      </c>
      <c r="J27" s="4">
        <f t="shared" si="1"/>
        <v>678246.03</v>
      </c>
      <c r="K27" s="4" t="e">
        <f>SUM(#REF!)</f>
        <v>#REF!</v>
      </c>
      <c r="L27" s="4" t="e">
        <f>SUM(#REF!)</f>
        <v>#REF!</v>
      </c>
      <c r="M27" s="4" t="e">
        <f>SUM(#REF!)</f>
        <v>#REF!</v>
      </c>
      <c r="N27" s="4"/>
      <c r="O27" s="4"/>
    </row>
    <row r="28" spans="1:15" ht="30" x14ac:dyDescent="0.25">
      <c r="A28" s="1" t="str">
        <f t="shared" si="2"/>
        <v>2.2.8</v>
      </c>
      <c r="B28" s="14" t="s">
        <v>29</v>
      </c>
      <c r="C28" s="4">
        <f t="shared" si="6"/>
        <v>307376.45999999996</v>
      </c>
      <c r="D28" s="4">
        <f>IFERROR(VLOOKUP(A28,'[1]Ejecución CONS 2023'!$C$11:$E$400,3,FALSE),0)</f>
        <v>1811618</v>
      </c>
      <c r="E28" s="4">
        <f t="shared" si="4"/>
        <v>1811618</v>
      </c>
      <c r="F28" s="4">
        <f>IFERROR(VLOOKUP(A28,'[1]Ejecución CONS 2023'!$C$11:$Q$400,4,FALSE),0)</f>
        <v>61360</v>
      </c>
      <c r="G28" s="15">
        <f>IFERROR(VLOOKUP(A28,'[1]Ejecución CONS 2023'!$C$11:$Q$400,5,FALSE),0)</f>
        <v>246016.46</v>
      </c>
      <c r="H28" s="4">
        <f>IFERROR(VLOOKUP(A28,'[1]Ejecución CONS 2023'!$C$11:$Q$400,6,FALSE),0)</f>
        <v>245223.66</v>
      </c>
      <c r="I28" s="4">
        <f t="shared" si="7"/>
        <v>552600.12</v>
      </c>
      <c r="J28" s="4">
        <f t="shared" si="1"/>
        <v>307376.45999999996</v>
      </c>
      <c r="K28" s="4" t="e">
        <f>SUM(#REF!)</f>
        <v>#REF!</v>
      </c>
      <c r="L28" s="4" t="e">
        <f>SUM(#REF!)</f>
        <v>#REF!</v>
      </c>
      <c r="M28" s="4" t="e">
        <f>SUM(#REF!)</f>
        <v>#REF!</v>
      </c>
      <c r="N28" s="4"/>
      <c r="O28" s="4"/>
    </row>
    <row r="29" spans="1:15" x14ac:dyDescent="0.25">
      <c r="A29" s="1" t="str">
        <f t="shared" si="2"/>
        <v>2.2.9</v>
      </c>
      <c r="B29" s="14" t="s">
        <v>30</v>
      </c>
      <c r="C29" s="4">
        <f t="shared" si="6"/>
        <v>383672</v>
      </c>
      <c r="D29" s="4">
        <f>IFERROR(VLOOKUP(A29,'[1]Ejecución CONS 2023'!$C$11:$E$400,3,FALSE),0)</f>
        <v>973123</v>
      </c>
      <c r="E29" s="4">
        <f t="shared" si="4"/>
        <v>973123</v>
      </c>
      <c r="F29" s="17">
        <f>IFERROR(VLOOKUP(A29,'[1]Ejecución CONS 2023'!$C$11:$Q$400,4,FALSE),0)</f>
        <v>0</v>
      </c>
      <c r="G29" s="15">
        <f>IFERROR(VLOOKUP(A29,'[1]Ejecución CONS 2023'!$C$11:$Q$400,5,FALSE),0)</f>
        <v>383672</v>
      </c>
      <c r="H29" s="4">
        <f>IFERROR(VLOOKUP(A29,'[1]Ejecución CONS 2023'!$C$11:$Q$400,6,FALSE),0)</f>
        <v>215467.99</v>
      </c>
      <c r="I29" s="4">
        <f t="shared" si="7"/>
        <v>599139.99</v>
      </c>
      <c r="J29" s="4">
        <f t="shared" si="1"/>
        <v>383672</v>
      </c>
      <c r="K29" s="4" t="e">
        <f>SUM(#REF!)</f>
        <v>#REF!</v>
      </c>
      <c r="L29" s="4" t="e">
        <f>SUM(#REF!)</f>
        <v>#REF!</v>
      </c>
      <c r="M29" s="4" t="e">
        <f>SUM(#REF!)</f>
        <v>#REF!</v>
      </c>
      <c r="N29" s="4"/>
      <c r="O29" s="4"/>
    </row>
    <row r="30" spans="1:15" x14ac:dyDescent="0.25">
      <c r="A30" s="1" t="str">
        <f t="shared" si="2"/>
        <v>2.3 -</v>
      </c>
      <c r="B30" s="12" t="s">
        <v>31</v>
      </c>
      <c r="C30" s="16">
        <f>SUM(C31:C39)</f>
        <v>187151.96</v>
      </c>
      <c r="D30" s="16">
        <f>SUM(D31:D39)</f>
        <v>9746652</v>
      </c>
      <c r="E30" s="4">
        <f t="shared" si="4"/>
        <v>9746652</v>
      </c>
      <c r="F30" s="16">
        <f t="shared" ref="F30:I30" si="8">SUM(F31:F39)</f>
        <v>8460</v>
      </c>
      <c r="G30" s="16">
        <f t="shared" si="8"/>
        <v>178691.96</v>
      </c>
      <c r="H30" s="16">
        <f t="shared" si="8"/>
        <v>2046198.68</v>
      </c>
      <c r="I30" s="16">
        <f t="shared" si="8"/>
        <v>2233350.6399999997</v>
      </c>
      <c r="J30" s="16">
        <f t="shared" si="1"/>
        <v>187151.96</v>
      </c>
      <c r="K30" s="16" t="e">
        <f>SUM(#REF!)</f>
        <v>#REF!</v>
      </c>
      <c r="L30" s="16" t="e">
        <f>SUM(#REF!)</f>
        <v>#REF!</v>
      </c>
      <c r="M30" s="16" t="e">
        <f>SUM(#REF!)</f>
        <v>#REF!</v>
      </c>
      <c r="N30" s="16"/>
      <c r="O30" s="16"/>
    </row>
    <row r="31" spans="1:15" ht="30" x14ac:dyDescent="0.25">
      <c r="A31" s="1" t="str">
        <f t="shared" si="2"/>
        <v>2.3.1</v>
      </c>
      <c r="B31" s="14" t="s">
        <v>32</v>
      </c>
      <c r="C31" s="4">
        <f t="shared" ref="C31:C39" si="9">SUM(F31:G31)</f>
        <v>187151.96</v>
      </c>
      <c r="D31" s="4">
        <f>IFERROR(VLOOKUP(A31,'[1]Ejecución CONS 2023'!$C$11:$E$400,3,FALSE),0)</f>
        <v>663600</v>
      </c>
      <c r="E31" s="4">
        <f t="shared" si="4"/>
        <v>663600</v>
      </c>
      <c r="F31" s="4">
        <f>IFERROR(VLOOKUP(A31,'[1]Ejecución CONS 2023'!$C$11:$Q$400,4,FALSE),0)</f>
        <v>8460</v>
      </c>
      <c r="G31" s="15">
        <f>IFERROR(VLOOKUP(A31,'[1]Ejecución CONS 2023'!$C$11:$Q$400,5,FALSE),0)</f>
        <v>178691.96</v>
      </c>
      <c r="H31" s="4">
        <f>IFERROR(VLOOKUP(A31,'[1]Ejecución CONS 2023'!$C$11:$Q$400,6,FALSE),0)</f>
        <v>269101.10000000003</v>
      </c>
      <c r="I31" s="4">
        <f t="shared" ref="I31:I39" si="10">SUM(F31:H31)</f>
        <v>456253.06000000006</v>
      </c>
      <c r="J31" s="4">
        <f t="shared" si="1"/>
        <v>187151.96</v>
      </c>
      <c r="K31" s="4" t="e">
        <f>SUM(#REF!)</f>
        <v>#REF!</v>
      </c>
      <c r="L31" s="4" t="e">
        <f>SUM(#REF!)</f>
        <v>#REF!</v>
      </c>
      <c r="M31" s="4" t="e">
        <f>SUM(#REF!)</f>
        <v>#REF!</v>
      </c>
      <c r="N31" s="4"/>
      <c r="O31" s="4"/>
    </row>
    <row r="32" spans="1:15" x14ac:dyDescent="0.25">
      <c r="A32" s="1" t="str">
        <f t="shared" si="2"/>
        <v>2.3.2</v>
      </c>
      <c r="B32" s="14" t="s">
        <v>33</v>
      </c>
      <c r="C32" s="4">
        <f t="shared" si="9"/>
        <v>0</v>
      </c>
      <c r="D32" s="4">
        <f>IFERROR(VLOOKUP(A32,'[1]Ejecución CONS 2023'!$C$11:$E$400,3,FALSE),0)</f>
        <v>201008</v>
      </c>
      <c r="E32" s="4">
        <f t="shared" si="4"/>
        <v>201008</v>
      </c>
      <c r="F32" s="4">
        <f>IFERROR(VLOOKUP(A32,'[1]Ejecución CONS 2023'!$C$11:$Q$400,4,FALSE),0)</f>
        <v>0</v>
      </c>
      <c r="G32" s="15">
        <f>IFERROR(VLOOKUP(A32,'[1]Ejecución CONS 2023'!$C$11:$Q$400,5,FALSE),0)</f>
        <v>0</v>
      </c>
      <c r="H32" s="4">
        <f>IFERROR(VLOOKUP(A32,'[1]Ejecución CONS 2023'!$C$11:$Q$400,6,FALSE),0)</f>
        <v>0</v>
      </c>
      <c r="I32" s="4">
        <f t="shared" si="10"/>
        <v>0</v>
      </c>
      <c r="J32" s="4">
        <f t="shared" si="1"/>
        <v>0</v>
      </c>
      <c r="K32" s="4" t="e">
        <f>SUM(#REF!)</f>
        <v>#REF!</v>
      </c>
      <c r="L32" s="4" t="e">
        <f>SUM(#REF!)</f>
        <v>#REF!</v>
      </c>
      <c r="M32" s="4" t="e">
        <f>SUM(#REF!)</f>
        <v>#REF!</v>
      </c>
      <c r="N32" s="4"/>
      <c r="O32" s="4"/>
    </row>
    <row r="33" spans="1:15" ht="30" x14ac:dyDescent="0.25">
      <c r="A33" s="1" t="str">
        <f t="shared" si="2"/>
        <v>2.3.3</v>
      </c>
      <c r="B33" s="14" t="s">
        <v>34</v>
      </c>
      <c r="C33" s="4">
        <f t="shared" si="9"/>
        <v>0</v>
      </c>
      <c r="D33" s="4">
        <f>IFERROR(VLOOKUP(A33,'[1]Ejecución CONS 2023'!$C$11:$E$400,3,FALSE),0)</f>
        <v>1017000</v>
      </c>
      <c r="E33" s="4">
        <f t="shared" si="4"/>
        <v>1017000</v>
      </c>
      <c r="F33" s="4">
        <f>IFERROR(VLOOKUP(A33,'[1]Ejecución CONS 2023'!$C$11:$Q$400,4,FALSE),0)</f>
        <v>0</v>
      </c>
      <c r="G33" s="15">
        <f>IFERROR(VLOOKUP(A33,'[1]Ejecución CONS 2023'!$C$11:$Q$400,5,FALSE),0)</f>
        <v>0</v>
      </c>
      <c r="H33" s="4">
        <f>IFERROR(VLOOKUP(A33,'[1]Ejecución CONS 2023'!$C$11:$Q$400,6,FALSE),0)</f>
        <v>642665.72</v>
      </c>
      <c r="I33" s="4">
        <f t="shared" si="10"/>
        <v>642665.72</v>
      </c>
      <c r="J33" s="4">
        <f t="shared" si="1"/>
        <v>0</v>
      </c>
      <c r="K33" s="4" t="e">
        <f>SUM(#REF!)</f>
        <v>#REF!</v>
      </c>
      <c r="L33" s="4" t="e">
        <f>SUM(#REF!)</f>
        <v>#REF!</v>
      </c>
      <c r="M33" s="4" t="e">
        <f>SUM(#REF!)</f>
        <v>#REF!</v>
      </c>
      <c r="N33" s="4"/>
      <c r="O33" s="4"/>
    </row>
    <row r="34" spans="1:15" x14ac:dyDescent="0.25">
      <c r="A34" s="1" t="s">
        <v>35</v>
      </c>
      <c r="B34" s="14" t="s">
        <v>36</v>
      </c>
      <c r="C34" s="4">
        <f t="shared" si="9"/>
        <v>0</v>
      </c>
      <c r="D34" s="4">
        <f>IFERROR(VLOOKUP(A34,'[1]Ejecución CONS 2023'!$C$11:$E$400,3,FALSE),0)</f>
        <v>0</v>
      </c>
      <c r="E34" s="4">
        <f t="shared" si="4"/>
        <v>0</v>
      </c>
      <c r="F34" s="4">
        <f>IFERROR(VLOOKUP(A34,'[1]Ejecución CONS 2023'!$C$11:$Q$400,4,FALSE),0)</f>
        <v>0</v>
      </c>
      <c r="G34" s="15">
        <f>IFERROR(VLOOKUP(A34,'[1]Ejecución CONS 2023'!$C$11:$Q$400,5,FALSE),0)</f>
        <v>0</v>
      </c>
      <c r="H34" s="4">
        <f>IFERROR(VLOOKUP(A34,'[1]Ejecución CONS 2023'!$C$11:$Q$400,6,FALSE),0)</f>
        <v>0</v>
      </c>
      <c r="I34" s="4">
        <f t="shared" si="10"/>
        <v>0</v>
      </c>
      <c r="J34" s="4">
        <f t="shared" si="1"/>
        <v>0</v>
      </c>
      <c r="K34" s="4" t="e">
        <f>SUM(#REF!)</f>
        <v>#REF!</v>
      </c>
      <c r="L34" s="4" t="e">
        <f>SUM(#REF!)</f>
        <v>#REF!</v>
      </c>
      <c r="M34" s="4" t="e">
        <f>SUM(#REF!)</f>
        <v>#REF!</v>
      </c>
      <c r="N34" s="4"/>
      <c r="O34" s="4"/>
    </row>
    <row r="35" spans="1:15" ht="30" x14ac:dyDescent="0.25">
      <c r="A35" s="1" t="str">
        <f t="shared" si="2"/>
        <v>2.3.5</v>
      </c>
      <c r="B35" s="14" t="s">
        <v>37</v>
      </c>
      <c r="C35" s="4">
        <f t="shared" si="9"/>
        <v>0</v>
      </c>
      <c r="D35" s="4">
        <f>IFERROR(VLOOKUP(A35,'[1]Ejecución CONS 2023'!$C$11:$E$400,3,FALSE),0)</f>
        <v>0</v>
      </c>
      <c r="E35" s="4">
        <f t="shared" si="4"/>
        <v>0</v>
      </c>
      <c r="F35" s="4">
        <f>IFERROR(VLOOKUP(A35,'[1]Ejecución CONS 2023'!$C$11:$Q$400,4,FALSE),0)</f>
        <v>0</v>
      </c>
      <c r="G35" s="15">
        <f>IFERROR(VLOOKUP(A35,'[1]Ejecución CONS 2023'!$C$11:$Q$400,5,FALSE),0)</f>
        <v>0</v>
      </c>
      <c r="H35" s="4">
        <f>IFERROR(VLOOKUP(A35,'[1]Ejecución CONS 2023'!$C$11:$Q$400,6,FALSE),0)</f>
        <v>0</v>
      </c>
      <c r="I35" s="4">
        <f t="shared" si="10"/>
        <v>0</v>
      </c>
      <c r="J35" s="4">
        <f t="shared" si="1"/>
        <v>0</v>
      </c>
      <c r="K35" s="4" t="e">
        <f>SUM(#REF!)</f>
        <v>#REF!</v>
      </c>
      <c r="L35" s="4" t="e">
        <f>SUM(#REF!)</f>
        <v>#REF!</v>
      </c>
      <c r="M35" s="4" t="e">
        <f>SUM(#REF!)</f>
        <v>#REF!</v>
      </c>
      <c r="N35" s="4"/>
      <c r="O35" s="4"/>
    </row>
    <row r="36" spans="1:15" ht="30" x14ac:dyDescent="0.25">
      <c r="A36" s="1" t="str">
        <f t="shared" si="2"/>
        <v>2.3.6</v>
      </c>
      <c r="B36" s="14" t="s">
        <v>38</v>
      </c>
      <c r="C36" s="4">
        <f t="shared" si="9"/>
        <v>0</v>
      </c>
      <c r="D36" s="4">
        <f>IFERROR(VLOOKUP(A36,'[1]Ejecución CONS 2023'!$C$11:$E$400,3,FALSE),0)</f>
        <v>163600</v>
      </c>
      <c r="E36" s="4">
        <f t="shared" si="4"/>
        <v>163600</v>
      </c>
      <c r="F36" s="4">
        <f>IFERROR(VLOOKUP(A36,'[1]Ejecución CONS 2023'!$C$11:$Q$400,4,FALSE),0)</f>
        <v>0</v>
      </c>
      <c r="G36" s="15">
        <f>IFERROR(VLOOKUP(A36,'[1]Ejecución CONS 2023'!$C$11:$Q$400,5,FALSE),0)</f>
        <v>0</v>
      </c>
      <c r="H36" s="4">
        <f>IFERROR(VLOOKUP(A36,'[1]Ejecución CONS 2023'!$C$11:$Q$400,6,FALSE),0)</f>
        <v>0</v>
      </c>
      <c r="I36" s="4">
        <f t="shared" si="10"/>
        <v>0</v>
      </c>
      <c r="J36" s="4">
        <f t="shared" si="1"/>
        <v>0</v>
      </c>
      <c r="K36" s="4" t="e">
        <f>SUM(#REF!)</f>
        <v>#REF!</v>
      </c>
      <c r="L36" s="4" t="e">
        <f>SUM(#REF!)</f>
        <v>#REF!</v>
      </c>
      <c r="M36" s="4" t="e">
        <f>SUM(#REF!)</f>
        <v>#REF!</v>
      </c>
      <c r="N36" s="4"/>
      <c r="O36" s="4"/>
    </row>
    <row r="37" spans="1:15" ht="30" x14ac:dyDescent="0.25">
      <c r="A37" s="1" t="str">
        <f t="shared" si="2"/>
        <v>2.3.7</v>
      </c>
      <c r="B37" s="14" t="s">
        <v>39</v>
      </c>
      <c r="C37" s="4">
        <f t="shared" si="9"/>
        <v>0</v>
      </c>
      <c r="D37" s="4">
        <f>IFERROR(VLOOKUP(A37,'[1]Ejecución CONS 2023'!$C$11:$E$400,3,FALSE),0)</f>
        <v>4213500</v>
      </c>
      <c r="E37" s="4">
        <f t="shared" si="4"/>
        <v>4213500</v>
      </c>
      <c r="F37" s="4">
        <f>IFERROR(VLOOKUP(A37,'[1]Ejecución CONS 2023'!$C$11:$Q$400,4,FALSE),0)</f>
        <v>0</v>
      </c>
      <c r="G37" s="15">
        <f>IFERROR(VLOOKUP(A37,'[1]Ejecución CONS 2023'!$C$11:$Q$400,5,FALSE),0)</f>
        <v>0</v>
      </c>
      <c r="H37" s="4">
        <f>IFERROR(VLOOKUP(A37,'[1]Ejecución CONS 2023'!$C$11:$Q$400,6,FALSE),0)</f>
        <v>35202.44</v>
      </c>
      <c r="I37" s="4">
        <f t="shared" si="10"/>
        <v>35202.44</v>
      </c>
      <c r="J37" s="4">
        <f t="shared" si="1"/>
        <v>0</v>
      </c>
      <c r="K37" s="4" t="e">
        <f>SUM(#REF!)</f>
        <v>#REF!</v>
      </c>
      <c r="L37" s="4" t="e">
        <f>SUM(#REF!)</f>
        <v>#REF!</v>
      </c>
      <c r="M37" s="4" t="e">
        <f>SUM(#REF!)</f>
        <v>#REF!</v>
      </c>
      <c r="N37" s="4"/>
      <c r="O37" s="4"/>
    </row>
    <row r="38" spans="1:15" ht="30" x14ac:dyDescent="0.25">
      <c r="A38" s="1" t="str">
        <f t="shared" si="2"/>
        <v>2.3.8</v>
      </c>
      <c r="B38" s="14" t="s">
        <v>40</v>
      </c>
      <c r="C38" s="4">
        <f t="shared" si="9"/>
        <v>0</v>
      </c>
      <c r="D38" s="4">
        <f>IFERROR(VLOOKUP(A38,'[1]Ejecución CONS 2023'!$C$11:$E$400,3,FALSE),0)</f>
        <v>0</v>
      </c>
      <c r="E38" s="4">
        <f t="shared" si="4"/>
        <v>0</v>
      </c>
      <c r="F38" s="4">
        <f>IFERROR(VLOOKUP(A38,'[1]Ejecución CONS 2023'!$C$11:$Q$400,4,FALSE),0)</f>
        <v>0</v>
      </c>
      <c r="G38" s="15">
        <f>IFERROR(VLOOKUP(A38,'[1]Ejecución CONS 2023'!$C$11:$Q$400,5,FALSE),0)</f>
        <v>0</v>
      </c>
      <c r="H38" s="4">
        <f>IFERROR(VLOOKUP(A38,'[1]Ejecución CONS 2023'!$C$11:$Q$400,6,FALSE),0)</f>
        <v>0</v>
      </c>
      <c r="I38" s="4">
        <f t="shared" si="10"/>
        <v>0</v>
      </c>
      <c r="J38" s="4">
        <f t="shared" si="1"/>
        <v>0</v>
      </c>
      <c r="K38" s="4" t="e">
        <f>SUM(#REF!)</f>
        <v>#REF!</v>
      </c>
      <c r="L38" s="4" t="e">
        <f>SUM(#REF!)</f>
        <v>#REF!</v>
      </c>
      <c r="M38" s="4" t="e">
        <f>SUM(#REF!)</f>
        <v>#REF!</v>
      </c>
      <c r="N38" s="4"/>
      <c r="O38" s="4"/>
    </row>
    <row r="39" spans="1:15" x14ac:dyDescent="0.25">
      <c r="A39" s="1" t="str">
        <f t="shared" si="2"/>
        <v>2.3.9</v>
      </c>
      <c r="B39" s="14" t="s">
        <v>41</v>
      </c>
      <c r="C39" s="4">
        <f t="shared" si="9"/>
        <v>0</v>
      </c>
      <c r="D39" s="4">
        <f>IFERROR(VLOOKUP(A39,'[1]Ejecución CONS 2023'!$C$11:$E$400,3,FALSE),0)</f>
        <v>3487944</v>
      </c>
      <c r="E39" s="4">
        <f t="shared" si="4"/>
        <v>3487944</v>
      </c>
      <c r="F39" s="4">
        <f>IFERROR(VLOOKUP(A39,'[1]Ejecución CONS 2023'!$C$11:$Q$400,4,FALSE),0)</f>
        <v>0</v>
      </c>
      <c r="G39" s="15">
        <f>IFERROR(VLOOKUP(A39,'[1]Ejecución CONS 2023'!$C$11:$Q$400,5,FALSE),0)</f>
        <v>0</v>
      </c>
      <c r="H39" s="4">
        <f>IFERROR(VLOOKUP(A39,'[1]Ejecución CONS 2023'!$C$11:$Q$400,6,FALSE),0)</f>
        <v>1099229.42</v>
      </c>
      <c r="I39" s="4">
        <f t="shared" si="10"/>
        <v>1099229.42</v>
      </c>
      <c r="J39" s="4">
        <f t="shared" si="1"/>
        <v>0</v>
      </c>
      <c r="K39" s="4" t="e">
        <f>SUM(#REF!)</f>
        <v>#REF!</v>
      </c>
      <c r="L39" s="4" t="e">
        <f>SUM(#REF!)</f>
        <v>#REF!</v>
      </c>
      <c r="M39" s="4" t="e">
        <f>SUM(#REF!)</f>
        <v>#REF!</v>
      </c>
      <c r="N39" s="4"/>
      <c r="O39" s="4"/>
    </row>
    <row r="40" spans="1:15" x14ac:dyDescent="0.25">
      <c r="A40" s="1" t="str">
        <f t="shared" si="2"/>
        <v>2.4 -</v>
      </c>
      <c r="B40" s="12" t="s">
        <v>42</v>
      </c>
      <c r="C40" s="16">
        <f>SUM(C41:C47)</f>
        <v>408911.74</v>
      </c>
      <c r="D40" s="16">
        <f>SUM(D41:D47)</f>
        <v>0</v>
      </c>
      <c r="E40" s="4">
        <f t="shared" si="4"/>
        <v>0</v>
      </c>
      <c r="F40" s="16">
        <f>SUM(F42:F47)</f>
        <v>0</v>
      </c>
      <c r="G40" s="16">
        <f t="shared" ref="G40:I40" si="11">SUM(G41:G47)</f>
        <v>408911.74</v>
      </c>
      <c r="H40" s="16">
        <f t="shared" si="11"/>
        <v>-408911.74</v>
      </c>
      <c r="I40" s="16">
        <f t="shared" si="11"/>
        <v>0</v>
      </c>
      <c r="J40" s="16">
        <f t="shared" si="1"/>
        <v>408911.74</v>
      </c>
      <c r="K40" s="16" t="e">
        <f>SUM(#REF!)</f>
        <v>#REF!</v>
      </c>
      <c r="L40" s="16" t="e">
        <f>SUM(#REF!)</f>
        <v>#REF!</v>
      </c>
      <c r="M40" s="16" t="e">
        <f>SUM(#REF!)</f>
        <v>#REF!</v>
      </c>
      <c r="N40" s="16"/>
      <c r="O40" s="16"/>
    </row>
    <row r="41" spans="1:15" ht="30" x14ac:dyDescent="0.25">
      <c r="A41" s="1" t="str">
        <f t="shared" si="2"/>
        <v>2.4.1</v>
      </c>
      <c r="B41" s="14" t="s">
        <v>43</v>
      </c>
      <c r="C41" s="4">
        <f>SUM(F41:G41)</f>
        <v>0</v>
      </c>
      <c r="D41" s="4">
        <f>IFERROR(VLOOKUP(A41,'[1]Ejecución CONS 2023'!$C$11:$E$400,3,FALSE),0)</f>
        <v>0</v>
      </c>
      <c r="E41" s="4">
        <f t="shared" si="4"/>
        <v>0</v>
      </c>
      <c r="F41" s="4">
        <f>IFERROR(VLOOKUP(A41,'[1]Ejecución CONS 2023'!$C$11:$Q$400,4,FALSE),0)</f>
        <v>0</v>
      </c>
      <c r="G41" s="15">
        <f>IFERROR(VLOOKUP(A41,'[1]Ejecución CONS 2023'!$C$11:$Q$400,5,FALSE),0)</f>
        <v>0</v>
      </c>
      <c r="H41" s="4">
        <f>IFERROR(VLOOKUP(A41,'[1]Ejecución CONS 2023'!$C$11:$Q$400,6,FALSE),0)</f>
        <v>0</v>
      </c>
      <c r="I41" s="4">
        <f t="shared" ref="I41:I47" si="12">SUM(F41:H41)</f>
        <v>0</v>
      </c>
      <c r="J41" s="4">
        <f t="shared" si="1"/>
        <v>0</v>
      </c>
      <c r="K41" s="4" t="e">
        <f>SUM(#REF!)</f>
        <v>#REF!</v>
      </c>
      <c r="L41" s="4" t="e">
        <f>SUM(#REF!)</f>
        <v>#REF!</v>
      </c>
      <c r="M41" s="4" t="e">
        <f>SUM(#REF!)</f>
        <v>#REF!</v>
      </c>
      <c r="N41" s="4"/>
      <c r="O41" s="4"/>
    </row>
    <row r="42" spans="1:15" ht="30" x14ac:dyDescent="0.25">
      <c r="A42" s="1" t="str">
        <f t="shared" si="2"/>
        <v>2.4.2</v>
      </c>
      <c r="B42" s="14" t="s">
        <v>44</v>
      </c>
      <c r="C42" s="4">
        <f>SUM(F42:G42)</f>
        <v>0</v>
      </c>
      <c r="D42" s="4">
        <f>IFERROR(VLOOKUP(A42,'[1]Ejecución CONS 2023'!$C$11:$E$400,3,FALSE),0)</f>
        <v>0</v>
      </c>
      <c r="E42" s="4">
        <f t="shared" si="4"/>
        <v>0</v>
      </c>
      <c r="F42" s="4">
        <f>IFERROR(VLOOKUP(A42,'[1]Ejecución CONS 2023'!$C$11:$Q$400,4,FALSE),0)</f>
        <v>0</v>
      </c>
      <c r="G42" s="15">
        <f>IFERROR(VLOOKUP(A42,'[1]Ejecución CONS 2023'!$C$11:$Q$400,5,FALSE),0)</f>
        <v>0</v>
      </c>
      <c r="H42" s="4">
        <f>IFERROR(VLOOKUP(A42,'[1]Ejecución CONS 2023'!$C$11:$Q$400,6,FALSE),0)</f>
        <v>0</v>
      </c>
      <c r="I42" s="4">
        <f t="shared" si="12"/>
        <v>0</v>
      </c>
      <c r="J42" s="4">
        <f t="shared" si="1"/>
        <v>0</v>
      </c>
      <c r="K42" s="4" t="e">
        <f>SUM(#REF!)</f>
        <v>#REF!</v>
      </c>
      <c r="L42" s="4" t="e">
        <f>SUM(#REF!)</f>
        <v>#REF!</v>
      </c>
      <c r="M42" s="4" t="e">
        <f>SUM(#REF!)</f>
        <v>#REF!</v>
      </c>
      <c r="N42" s="4"/>
      <c r="O42" s="4"/>
    </row>
    <row r="43" spans="1:15" ht="30" x14ac:dyDescent="0.25">
      <c r="A43" s="1" t="str">
        <f t="shared" si="2"/>
        <v>2.4.3</v>
      </c>
      <c r="B43" s="14" t="s">
        <v>45</v>
      </c>
      <c r="C43" s="4">
        <f>SUM(F43:G43)</f>
        <v>0</v>
      </c>
      <c r="D43" s="4">
        <f>IFERROR(VLOOKUP(A43,'[1]Ejecución CONS 2023'!$C$11:$E$400,3,FALSE),0)</f>
        <v>0</v>
      </c>
      <c r="E43" s="4">
        <f t="shared" si="4"/>
        <v>0</v>
      </c>
      <c r="F43" s="4">
        <f>IFERROR(VLOOKUP(A43,'[1]Ejecución CONS 2023'!$C$11:$Q$400,4,FALSE),0)</f>
        <v>0</v>
      </c>
      <c r="G43" s="15">
        <f>IFERROR(VLOOKUP(A43,'[1]Ejecución CONS 2023'!$C$11:$Q$400,5,FALSE),0)</f>
        <v>0</v>
      </c>
      <c r="H43" s="4">
        <f>IFERROR(VLOOKUP(A43,'[1]Ejecución CONS 2023'!$C$11:$Q$400,6,FALSE),0)</f>
        <v>0</v>
      </c>
      <c r="I43" s="4">
        <f t="shared" si="12"/>
        <v>0</v>
      </c>
      <c r="J43" s="4">
        <f t="shared" si="1"/>
        <v>0</v>
      </c>
      <c r="K43" s="4" t="e">
        <f>SUM(#REF!)</f>
        <v>#REF!</v>
      </c>
      <c r="L43" s="4" t="e">
        <f>SUM(#REF!)</f>
        <v>#REF!</v>
      </c>
      <c r="M43" s="4" t="e">
        <f>SUM(#REF!)</f>
        <v>#REF!</v>
      </c>
      <c r="N43" s="4"/>
      <c r="O43" s="4"/>
    </row>
    <row r="44" spans="1:15" ht="30" x14ac:dyDescent="0.25">
      <c r="A44" s="1" t="str">
        <f t="shared" si="2"/>
        <v>2.4.4</v>
      </c>
      <c r="B44" s="14" t="s">
        <v>46</v>
      </c>
      <c r="C44" s="4">
        <f>SUM(F44:G44)</f>
        <v>0</v>
      </c>
      <c r="D44" s="4">
        <f>IFERROR(VLOOKUP(A44,'[1]Ejecución CONS 2023'!$C$11:$E$400,3,FALSE),0)</f>
        <v>0</v>
      </c>
      <c r="E44" s="4">
        <f t="shared" si="4"/>
        <v>0</v>
      </c>
      <c r="F44" s="4">
        <f>IFERROR(VLOOKUP(A44,'[1]Ejecución CONS 2023'!$C$11:$Q$400,4,FALSE),0)</f>
        <v>0</v>
      </c>
      <c r="G44" s="15">
        <f>IFERROR(VLOOKUP(A44,'[1]Ejecución CONS 2023'!$C$11:$Q$400,5,FALSE),0)</f>
        <v>0</v>
      </c>
      <c r="H44" s="4">
        <f>IFERROR(VLOOKUP(A44,'[1]Ejecución CONS 2023'!$C$11:$Q$400,6,FALSE),0)</f>
        <v>0</v>
      </c>
      <c r="I44" s="4">
        <f t="shared" si="12"/>
        <v>0</v>
      </c>
      <c r="J44" s="4">
        <f t="shared" si="1"/>
        <v>0</v>
      </c>
      <c r="K44" s="4" t="e">
        <f>SUM(#REF!)</f>
        <v>#REF!</v>
      </c>
      <c r="L44" s="4" t="e">
        <f>SUM(#REF!)</f>
        <v>#REF!</v>
      </c>
      <c r="M44" s="4" t="e">
        <f>SUM(#REF!)</f>
        <v>#REF!</v>
      </c>
      <c r="N44" s="4"/>
      <c r="O44" s="4"/>
    </row>
    <row r="45" spans="1:15" ht="30" x14ac:dyDescent="0.25">
      <c r="A45" s="1" t="str">
        <f t="shared" si="2"/>
        <v>2.4.5</v>
      </c>
      <c r="B45" s="14" t="s">
        <v>47</v>
      </c>
      <c r="C45" s="4"/>
      <c r="D45" s="4">
        <f>IFERROR(VLOOKUP(A45,'[1]Ejecución CONS 2023'!$C$11:$E$400,3,FALSE),0)</f>
        <v>0</v>
      </c>
      <c r="E45" s="4">
        <f t="shared" si="4"/>
        <v>0</v>
      </c>
      <c r="F45" s="4">
        <f>IFERROR(VLOOKUP(A45,'[1]Ejecución CONS 2023'!$C$11:$Q$400,4,FALSE),0)</f>
        <v>0</v>
      </c>
      <c r="G45" s="15">
        <f>IFERROR(VLOOKUP(A45,'[1]Ejecución CONS 2023'!$C$11:$Q$400,5,FALSE),0)</f>
        <v>0</v>
      </c>
      <c r="H45" s="4">
        <f>IFERROR(VLOOKUP(A45,'[1]Ejecución CONS 2023'!$C$11:$Q$400,6,FALSE),0)</f>
        <v>0</v>
      </c>
      <c r="I45" s="4">
        <f t="shared" si="12"/>
        <v>0</v>
      </c>
      <c r="J45" s="4">
        <f t="shared" si="1"/>
        <v>0</v>
      </c>
      <c r="K45" s="4" t="e">
        <f>SUM(#REF!)</f>
        <v>#REF!</v>
      </c>
      <c r="L45" s="4" t="e">
        <f>SUM(#REF!)</f>
        <v>#REF!</v>
      </c>
      <c r="M45" s="4" t="e">
        <f>SUM(#REF!)</f>
        <v>#REF!</v>
      </c>
      <c r="N45" s="4"/>
      <c r="O45" s="4"/>
    </row>
    <row r="46" spans="1:15" ht="30" x14ac:dyDescent="0.25">
      <c r="A46" s="1" t="str">
        <f t="shared" si="2"/>
        <v>2.4.7</v>
      </c>
      <c r="B46" s="14" t="s">
        <v>48</v>
      </c>
      <c r="C46" s="4">
        <f>SUM(F46:G46)</f>
        <v>408911.74</v>
      </c>
      <c r="D46" s="4">
        <f>IFERROR(VLOOKUP(A46,'[1]Ejecución CONS 2023'!$C$11:$E$400,3,FALSE),0)</f>
        <v>0</v>
      </c>
      <c r="E46" s="4">
        <f t="shared" si="4"/>
        <v>0</v>
      </c>
      <c r="F46" s="4">
        <f>IFERROR(VLOOKUP(A46,'[1]Ejecución CONS 2023'!$C$11:$Q$400,4,FALSE),0)</f>
        <v>0</v>
      </c>
      <c r="G46" s="15">
        <f>IFERROR(VLOOKUP(A46,'[1]Ejecución CONS 2023'!$C$11:$Q$400,5,FALSE),0)</f>
        <v>408911.74</v>
      </c>
      <c r="H46" s="4">
        <f>IFERROR(VLOOKUP(A46,'[1]Ejecución CONS 2023'!$C$11:$Q$400,6,FALSE),0)</f>
        <v>-408911.74</v>
      </c>
      <c r="I46" s="4">
        <f t="shared" si="12"/>
        <v>0</v>
      </c>
      <c r="J46" s="4">
        <f t="shared" ref="J46:J71" si="13">SUM(F46:G46)</f>
        <v>408911.74</v>
      </c>
      <c r="K46" s="4" t="e">
        <f>SUM(#REF!)</f>
        <v>#REF!</v>
      </c>
      <c r="L46" s="4" t="e">
        <f>SUM(#REF!)</f>
        <v>#REF!</v>
      </c>
      <c r="M46" s="4" t="e">
        <f>SUM(#REF!)</f>
        <v>#REF!</v>
      </c>
      <c r="N46" s="4"/>
      <c r="O46" s="4"/>
    </row>
    <row r="47" spans="1:15" ht="30" x14ac:dyDescent="0.25">
      <c r="A47" s="1" t="str">
        <f t="shared" si="2"/>
        <v>2.4.9</v>
      </c>
      <c r="B47" s="14" t="s">
        <v>49</v>
      </c>
      <c r="C47" s="4">
        <f>SUM(F47:G47)</f>
        <v>0</v>
      </c>
      <c r="D47" s="4">
        <f>IFERROR(VLOOKUP(A47,'[1]Ejecución CONS 2023'!$C$11:$E$400,3,FALSE),0)</f>
        <v>0</v>
      </c>
      <c r="E47" s="4">
        <f t="shared" si="4"/>
        <v>0</v>
      </c>
      <c r="F47" s="4">
        <f>IFERROR(VLOOKUP(A47,'[1]Ejecución CONS 2023'!$C$11:$Q$400,4,FALSE),0)</f>
        <v>0</v>
      </c>
      <c r="G47" s="15">
        <f>IFERROR(VLOOKUP(A47,'[1]Ejecución CONS 2023'!$C$11:$Q$400,5,FALSE),0)</f>
        <v>0</v>
      </c>
      <c r="H47" s="4">
        <f>IFERROR(VLOOKUP(A47,'[1]Ejecución CONS 2023'!$C$11:$Q$400,6,FALSE),0)</f>
        <v>0</v>
      </c>
      <c r="I47" s="4">
        <f t="shared" si="12"/>
        <v>0</v>
      </c>
      <c r="J47" s="4">
        <f t="shared" si="13"/>
        <v>0</v>
      </c>
      <c r="K47" s="4" t="e">
        <f>SUM(#REF!)</f>
        <v>#REF!</v>
      </c>
      <c r="L47" s="4" t="e">
        <f>SUM(#REF!)</f>
        <v>#REF!</v>
      </c>
      <c r="M47" s="4" t="e">
        <f>SUM(#REF!)</f>
        <v>#REF!</v>
      </c>
      <c r="N47" s="4"/>
      <c r="O47" s="4"/>
    </row>
    <row r="48" spans="1:15" x14ac:dyDescent="0.25">
      <c r="A48" s="1" t="str">
        <f t="shared" si="2"/>
        <v>2.5 -</v>
      </c>
      <c r="B48" s="12" t="s">
        <v>50</v>
      </c>
      <c r="C48" s="16">
        <f>SUM(C49:C55)</f>
        <v>0</v>
      </c>
      <c r="D48" s="16">
        <f>SUM(D49:D55)</f>
        <v>0</v>
      </c>
      <c r="E48" s="16">
        <f>SUM(E49:E55)</f>
        <v>0</v>
      </c>
      <c r="F48" s="16">
        <f t="shared" ref="F48:I48" si="14">SUM(F49:F55)</f>
        <v>0</v>
      </c>
      <c r="G48" s="16">
        <f t="shared" si="14"/>
        <v>0</v>
      </c>
      <c r="H48" s="16">
        <f t="shared" si="14"/>
        <v>0</v>
      </c>
      <c r="I48" s="16">
        <f t="shared" si="14"/>
        <v>0</v>
      </c>
      <c r="J48" s="16">
        <f t="shared" si="13"/>
        <v>0</v>
      </c>
      <c r="K48" s="16" t="e">
        <f>SUM(#REF!)</f>
        <v>#REF!</v>
      </c>
      <c r="L48" s="16" t="e">
        <f>SUM(#REF!)</f>
        <v>#REF!</v>
      </c>
      <c r="M48" s="16" t="e">
        <f>SUM(#REF!)</f>
        <v>#REF!</v>
      </c>
      <c r="N48" s="16"/>
      <c r="O48" s="16"/>
    </row>
    <row r="49" spans="1:15" ht="30" x14ac:dyDescent="0.25">
      <c r="A49" s="1" t="str">
        <f t="shared" si="2"/>
        <v>2.5.1</v>
      </c>
      <c r="B49" s="14" t="s">
        <v>51</v>
      </c>
      <c r="C49" s="4">
        <f t="shared" ref="C49:C55" si="15">SUM(F49:G49)</f>
        <v>0</v>
      </c>
      <c r="D49" s="4">
        <f>IFERROR(VLOOKUP(A49,'[1]Ejecución CONS 2023'!$C$11:$E$400,3,FALSE),0)</f>
        <v>0</v>
      </c>
      <c r="E49" s="4">
        <f t="shared" si="4"/>
        <v>0</v>
      </c>
      <c r="F49" s="4">
        <f>IFERROR(VLOOKUP(A49,'[1]Ejecución CONS 2023'!$C$11:$Q$400,4,FALSE),0)</f>
        <v>0</v>
      </c>
      <c r="G49" s="15">
        <f>IFERROR(VLOOKUP(A49,'[1]Ejecución CONS 2023'!$C$11:$Q$400,5,FALSE),0)</f>
        <v>0</v>
      </c>
      <c r="H49" s="4">
        <f>IFERROR(VLOOKUP(A49,'[1]Ejecución CONS 2023'!$C$11:$Q$400,6,FALSE),0)</f>
        <v>0</v>
      </c>
      <c r="I49" s="4">
        <f t="shared" ref="I49:I55" si="16">SUM(F49:H49)</f>
        <v>0</v>
      </c>
      <c r="J49" s="4">
        <f t="shared" si="13"/>
        <v>0</v>
      </c>
      <c r="K49" s="4" t="e">
        <f>SUM(#REF!)</f>
        <v>#REF!</v>
      </c>
      <c r="L49" s="4" t="e">
        <f>SUM(#REF!)</f>
        <v>#REF!</v>
      </c>
      <c r="M49" s="4" t="e">
        <f>SUM(#REF!)</f>
        <v>#REF!</v>
      </c>
      <c r="N49" s="4"/>
      <c r="O49" s="4"/>
    </row>
    <row r="50" spans="1:15" ht="30" x14ac:dyDescent="0.25">
      <c r="A50" s="1" t="str">
        <f t="shared" si="2"/>
        <v>2.5.2</v>
      </c>
      <c r="B50" s="14" t="s">
        <v>52</v>
      </c>
      <c r="C50" s="4">
        <f t="shared" si="15"/>
        <v>0</v>
      </c>
      <c r="D50" s="4">
        <f>IFERROR(VLOOKUP(A50,'[1]Ejecución CONS 2023'!$C$11:$E$400,3,FALSE),0)</f>
        <v>0</v>
      </c>
      <c r="E50" s="4">
        <f t="shared" si="4"/>
        <v>0</v>
      </c>
      <c r="F50" s="4">
        <f>IFERROR(VLOOKUP(A50,'[1]Ejecución CONS 2023'!$C$11:$Q$400,4,FALSE),0)</f>
        <v>0</v>
      </c>
      <c r="G50" s="15">
        <f>IFERROR(VLOOKUP(A50,'[1]Ejecución CONS 2023'!$C$11:$Q$400,5,FALSE),0)</f>
        <v>0</v>
      </c>
      <c r="H50" s="4">
        <f>IFERROR(VLOOKUP(A50,'[1]Ejecución CONS 2023'!$C$11:$Q$400,6,FALSE),0)</f>
        <v>0</v>
      </c>
      <c r="I50" s="4">
        <f t="shared" si="16"/>
        <v>0</v>
      </c>
      <c r="J50" s="4">
        <f t="shared" si="13"/>
        <v>0</v>
      </c>
      <c r="K50" s="4" t="e">
        <f>SUM(#REF!)</f>
        <v>#REF!</v>
      </c>
      <c r="L50" s="4" t="e">
        <f>SUM(#REF!)</f>
        <v>#REF!</v>
      </c>
      <c r="M50" s="4" t="e">
        <f>SUM(#REF!)</f>
        <v>#REF!</v>
      </c>
      <c r="N50" s="4"/>
      <c r="O50" s="4"/>
    </row>
    <row r="51" spans="1:15" ht="30" x14ac:dyDescent="0.25">
      <c r="A51" s="1" t="str">
        <f t="shared" si="2"/>
        <v>2.5.3</v>
      </c>
      <c r="B51" s="14" t="s">
        <v>53</v>
      </c>
      <c r="C51" s="4">
        <f t="shared" si="15"/>
        <v>0</v>
      </c>
      <c r="D51" s="4">
        <f>IFERROR(VLOOKUP(A51,'[1]Ejecución CONS 2023'!$C$11:$E$400,3,FALSE),0)</f>
        <v>0</v>
      </c>
      <c r="E51" s="4">
        <f t="shared" si="4"/>
        <v>0</v>
      </c>
      <c r="F51" s="4">
        <f>IFERROR(VLOOKUP(A51,'[1]Ejecución CONS 2023'!$C$11:$Q$400,4,FALSE),0)</f>
        <v>0</v>
      </c>
      <c r="G51" s="15">
        <f>IFERROR(VLOOKUP(A51,'[1]Ejecución CONS 2023'!$C$11:$Q$400,5,FALSE),0)</f>
        <v>0</v>
      </c>
      <c r="H51" s="4">
        <f>IFERROR(VLOOKUP(A51,'[1]Ejecución CONS 2023'!$C$11:$Q$400,6,FALSE),0)</f>
        <v>0</v>
      </c>
      <c r="I51" s="4">
        <f t="shared" si="16"/>
        <v>0</v>
      </c>
      <c r="J51" s="4">
        <f t="shared" si="13"/>
        <v>0</v>
      </c>
      <c r="K51" s="4" t="e">
        <f>SUM(#REF!)</f>
        <v>#REF!</v>
      </c>
      <c r="L51" s="4" t="e">
        <f>SUM(#REF!)</f>
        <v>#REF!</v>
      </c>
      <c r="M51" s="4" t="e">
        <f>SUM(#REF!)</f>
        <v>#REF!</v>
      </c>
      <c r="N51" s="4"/>
      <c r="O51" s="4"/>
    </row>
    <row r="52" spans="1:15" ht="30" x14ac:dyDescent="0.25">
      <c r="A52" s="1" t="str">
        <f t="shared" si="2"/>
        <v>2.5.4</v>
      </c>
      <c r="B52" s="14" t="s">
        <v>54</v>
      </c>
      <c r="C52" s="4">
        <f t="shared" si="15"/>
        <v>0</v>
      </c>
      <c r="D52" s="4">
        <f>IFERROR(VLOOKUP(A52,'[1]Ejecución CONS 2023'!$C$11:$E$400,3,FALSE),0)</f>
        <v>0</v>
      </c>
      <c r="E52" s="4">
        <f t="shared" si="4"/>
        <v>0</v>
      </c>
      <c r="F52" s="4">
        <f>IFERROR(VLOOKUP(A52,'[1]Ejecución CONS 2023'!$C$11:$Q$400,4,FALSE),0)</f>
        <v>0</v>
      </c>
      <c r="G52" s="15">
        <f>IFERROR(VLOOKUP(A52,'[1]Ejecución CONS 2023'!$C$11:$Q$400,5,FALSE),0)</f>
        <v>0</v>
      </c>
      <c r="H52" s="4">
        <f>IFERROR(VLOOKUP(A52,'[1]Ejecución CONS 2023'!$C$11:$Q$400,6,FALSE),0)</f>
        <v>0</v>
      </c>
      <c r="I52" s="4">
        <f t="shared" si="16"/>
        <v>0</v>
      </c>
      <c r="J52" s="4">
        <f t="shared" si="13"/>
        <v>0</v>
      </c>
      <c r="K52" s="4" t="e">
        <f>SUM(#REF!)</f>
        <v>#REF!</v>
      </c>
      <c r="L52" s="4" t="e">
        <f>SUM(#REF!)</f>
        <v>#REF!</v>
      </c>
      <c r="M52" s="4" t="e">
        <f>SUM(#REF!)</f>
        <v>#REF!</v>
      </c>
      <c r="N52" s="4"/>
      <c r="O52" s="4"/>
    </row>
    <row r="53" spans="1:15" ht="30" x14ac:dyDescent="0.25">
      <c r="A53" s="1" t="str">
        <f t="shared" si="2"/>
        <v>2.5.5</v>
      </c>
      <c r="B53" s="14" t="s">
        <v>55</v>
      </c>
      <c r="C53" s="4">
        <f t="shared" si="15"/>
        <v>0</v>
      </c>
      <c r="D53" s="4">
        <f>IFERROR(VLOOKUP(A53,'[1]Ejecución CONS 2023'!$C$11:$E$400,3,FALSE),0)</f>
        <v>0</v>
      </c>
      <c r="E53" s="4">
        <f t="shared" si="4"/>
        <v>0</v>
      </c>
      <c r="F53" s="4">
        <f>IFERROR(VLOOKUP(A53,'[1]Ejecución CONS 2023'!$C$11:$Q$400,4,FALSE),0)</f>
        <v>0</v>
      </c>
      <c r="G53" s="15">
        <f>IFERROR(VLOOKUP(A53,'[1]Ejecución CONS 2023'!$C$11:$Q$400,5,FALSE),0)</f>
        <v>0</v>
      </c>
      <c r="H53" s="4">
        <f>IFERROR(VLOOKUP(A53,'[1]Ejecución CONS 2023'!$C$11:$Q$400,6,FALSE),0)</f>
        <v>0</v>
      </c>
      <c r="I53" s="4">
        <f t="shared" si="16"/>
        <v>0</v>
      </c>
      <c r="J53" s="4">
        <f t="shared" si="13"/>
        <v>0</v>
      </c>
      <c r="K53" s="4" t="e">
        <f>SUM(#REF!)</f>
        <v>#REF!</v>
      </c>
      <c r="L53" s="4" t="e">
        <f>SUM(#REF!)</f>
        <v>#REF!</v>
      </c>
      <c r="M53" s="4" t="e">
        <f>SUM(#REF!)</f>
        <v>#REF!</v>
      </c>
      <c r="N53" s="4"/>
      <c r="O53" s="4"/>
    </row>
    <row r="54" spans="1:15" ht="30" x14ac:dyDescent="0.25">
      <c r="A54" s="1" t="str">
        <f t="shared" si="2"/>
        <v>2.5.6</v>
      </c>
      <c r="B54" s="14" t="s">
        <v>56</v>
      </c>
      <c r="C54" s="4">
        <f t="shared" si="15"/>
        <v>0</v>
      </c>
      <c r="D54" s="4">
        <f>IFERROR(VLOOKUP(A54,'[1]Ejecución CONS 2023'!$C$11:$E$400,3,FALSE),0)</f>
        <v>0</v>
      </c>
      <c r="E54" s="4">
        <f t="shared" si="4"/>
        <v>0</v>
      </c>
      <c r="F54" s="4">
        <f>IFERROR(VLOOKUP(A54,'[1]Ejecución CONS 2023'!$C$11:$Q$400,4,FALSE),0)</f>
        <v>0</v>
      </c>
      <c r="G54" s="15">
        <f>IFERROR(VLOOKUP(A54,'[1]Ejecución CONS 2023'!$C$11:$Q$400,5,FALSE),0)</f>
        <v>0</v>
      </c>
      <c r="H54" s="4">
        <f>IFERROR(VLOOKUP(A54,'[1]Ejecución CONS 2023'!$C$11:$Q$400,6,FALSE),0)</f>
        <v>0</v>
      </c>
      <c r="I54" s="4">
        <f t="shared" si="16"/>
        <v>0</v>
      </c>
      <c r="J54" s="4">
        <f t="shared" si="13"/>
        <v>0</v>
      </c>
      <c r="K54" s="4" t="e">
        <f>SUM(#REF!)</f>
        <v>#REF!</v>
      </c>
      <c r="L54" s="4" t="e">
        <f>SUM(#REF!)</f>
        <v>#REF!</v>
      </c>
      <c r="M54" s="4" t="e">
        <f>SUM(#REF!)</f>
        <v>#REF!</v>
      </c>
      <c r="N54" s="4"/>
      <c r="O54" s="4"/>
    </row>
    <row r="55" spans="1:15" ht="30" x14ac:dyDescent="0.25">
      <c r="A55" s="1" t="str">
        <f t="shared" si="2"/>
        <v>2.5.9</v>
      </c>
      <c r="B55" s="14" t="s">
        <v>57</v>
      </c>
      <c r="C55" s="4">
        <f t="shared" si="15"/>
        <v>0</v>
      </c>
      <c r="D55" s="4">
        <f>IFERROR(VLOOKUP(A55,'[1]Ejecución CONS 2023'!$C$11:$E$400,3,FALSE),0)</f>
        <v>0</v>
      </c>
      <c r="E55" s="4">
        <f t="shared" si="4"/>
        <v>0</v>
      </c>
      <c r="F55" s="4">
        <f>IFERROR(VLOOKUP(A55,'[1]Ejecución CONS 2023'!$C$11:$Q$400,4,FALSE),0)</f>
        <v>0</v>
      </c>
      <c r="G55" s="15">
        <f>IFERROR(VLOOKUP(A55,'[1]Ejecución CONS 2023'!$C$11:$Q$400,5,FALSE),0)</f>
        <v>0</v>
      </c>
      <c r="H55" s="4">
        <f>IFERROR(VLOOKUP(A55,'[1]Ejecución CONS 2023'!$C$11:$Q$400,6,FALSE),0)</f>
        <v>0</v>
      </c>
      <c r="I55" s="4">
        <f t="shared" si="16"/>
        <v>0</v>
      </c>
      <c r="J55" s="4">
        <f t="shared" si="13"/>
        <v>0</v>
      </c>
      <c r="K55" s="4" t="e">
        <f>SUM(#REF!)</f>
        <v>#REF!</v>
      </c>
      <c r="L55" s="4" t="e">
        <f>SUM(#REF!)</f>
        <v>#REF!</v>
      </c>
      <c r="M55" s="4" t="e">
        <f>SUM(#REF!)</f>
        <v>#REF!</v>
      </c>
      <c r="N55" s="4"/>
      <c r="O55" s="4"/>
    </row>
    <row r="56" spans="1:15" ht="30" x14ac:dyDescent="0.25">
      <c r="A56" s="1" t="str">
        <f t="shared" si="2"/>
        <v>2.6 -</v>
      </c>
      <c r="B56" s="12" t="s">
        <v>58</v>
      </c>
      <c r="C56" s="13">
        <f>SUM(C57:C65)</f>
        <v>0</v>
      </c>
      <c r="D56" s="13">
        <f>SUM(D57:D65)</f>
        <v>1896553</v>
      </c>
      <c r="E56" s="4">
        <f t="shared" si="4"/>
        <v>1896553</v>
      </c>
      <c r="F56" s="13">
        <f t="shared" ref="F56:I56" si="17">SUM(F57:F65)</f>
        <v>0</v>
      </c>
      <c r="G56" s="13">
        <f t="shared" si="17"/>
        <v>0</v>
      </c>
      <c r="H56" s="13">
        <f t="shared" si="17"/>
        <v>42500.04</v>
      </c>
      <c r="I56" s="13">
        <f t="shared" si="17"/>
        <v>42500.04</v>
      </c>
      <c r="J56" s="13">
        <f t="shared" si="13"/>
        <v>0</v>
      </c>
      <c r="K56" s="13" t="e">
        <f>SUM(#REF!)</f>
        <v>#REF!</v>
      </c>
      <c r="L56" s="13" t="e">
        <f>SUM(#REF!)</f>
        <v>#REF!</v>
      </c>
      <c r="M56" s="13" t="e">
        <f>SUM(#REF!)</f>
        <v>#REF!</v>
      </c>
      <c r="N56" s="13"/>
      <c r="O56" s="13"/>
    </row>
    <row r="57" spans="1:15" x14ac:dyDescent="0.25">
      <c r="A57" s="1" t="str">
        <f t="shared" si="2"/>
        <v>2.6.1</v>
      </c>
      <c r="B57" s="14" t="s">
        <v>59</v>
      </c>
      <c r="C57" s="4">
        <f t="shared" ref="C57:C65" si="18">SUM(F57:G57)</f>
        <v>0</v>
      </c>
      <c r="D57" s="4">
        <f>IFERROR(VLOOKUP(A57,'[1]Ejecución CONS 2023'!$C$11:$E$400,3,FALSE),0)</f>
        <v>52396</v>
      </c>
      <c r="E57" s="4">
        <f t="shared" si="4"/>
        <v>52396</v>
      </c>
      <c r="F57" s="4">
        <f>IFERROR(VLOOKUP(A57,'[1]Ejecución CONS 2023'!$C$11:$Q$400,4,FALSE),0)</f>
        <v>0</v>
      </c>
      <c r="G57" s="15">
        <f>IFERROR(VLOOKUP(A57,'[1]Ejecución CONS 2023'!$C$11:$Q$400,5,FALSE),0)</f>
        <v>0</v>
      </c>
      <c r="H57" s="4">
        <f>IFERROR(VLOOKUP(A57,'[1]Ejecución CONS 2023'!$C$11:$Q$400,6,FALSE),0)</f>
        <v>0</v>
      </c>
      <c r="I57" s="4">
        <f t="shared" ref="I57:I65" si="19">SUM(F57:H57)</f>
        <v>0</v>
      </c>
      <c r="J57" s="4">
        <f t="shared" si="13"/>
        <v>0</v>
      </c>
      <c r="K57" s="4" t="e">
        <f>SUM(#REF!)</f>
        <v>#REF!</v>
      </c>
      <c r="L57" s="4" t="e">
        <f>SUM(#REF!)</f>
        <v>#REF!</v>
      </c>
      <c r="M57" s="4" t="e">
        <f>SUM(#REF!)</f>
        <v>#REF!</v>
      </c>
      <c r="N57" s="4"/>
      <c r="O57" s="4"/>
    </row>
    <row r="58" spans="1:15" ht="30" x14ac:dyDescent="0.25">
      <c r="A58" s="1" t="str">
        <f t="shared" si="2"/>
        <v>2.6.2</v>
      </c>
      <c r="B58" s="14" t="s">
        <v>60</v>
      </c>
      <c r="C58" s="4">
        <f t="shared" si="18"/>
        <v>0</v>
      </c>
      <c r="D58" s="4">
        <f>IFERROR(VLOOKUP(A58,'[1]Ejecución CONS 2023'!$C$11:$E$400,3,FALSE),0)</f>
        <v>0</v>
      </c>
      <c r="E58" s="4">
        <f t="shared" si="4"/>
        <v>0</v>
      </c>
      <c r="F58" s="4">
        <f>IFERROR(VLOOKUP(A58,'[1]Ejecución CONS 2023'!$C$11:$Q$400,4,FALSE),0)</f>
        <v>0</v>
      </c>
      <c r="G58" s="15">
        <f>IFERROR(VLOOKUP(A58,'[1]Ejecución CONS 2023'!$C$11:$Q$400,5,FALSE),0)</f>
        <v>0</v>
      </c>
      <c r="H58" s="4">
        <f>IFERROR(VLOOKUP(A58,'[1]Ejecución CONS 2023'!$C$11:$Q$400,6,FALSE),0)</f>
        <v>0</v>
      </c>
      <c r="I58" s="4">
        <f t="shared" si="19"/>
        <v>0</v>
      </c>
      <c r="J58" s="4">
        <f t="shared" si="13"/>
        <v>0</v>
      </c>
      <c r="K58" s="4" t="e">
        <f>SUM(#REF!)</f>
        <v>#REF!</v>
      </c>
      <c r="L58" s="4" t="e">
        <f>SUM(#REF!)</f>
        <v>#REF!</v>
      </c>
      <c r="M58" s="4" t="e">
        <f>SUM(#REF!)</f>
        <v>#REF!</v>
      </c>
      <c r="N58" s="4"/>
      <c r="O58" s="4"/>
    </row>
    <row r="59" spans="1:15" ht="30" x14ac:dyDescent="0.25">
      <c r="A59" s="1" t="str">
        <f t="shared" si="2"/>
        <v>2.6.3</v>
      </c>
      <c r="B59" s="14" t="s">
        <v>61</v>
      </c>
      <c r="C59" s="4">
        <f t="shared" si="18"/>
        <v>0</v>
      </c>
      <c r="D59" s="4">
        <f>IFERROR(VLOOKUP(A59,'[1]Ejecución CONS 2023'!$C$11:$E$400,3,FALSE),0)</f>
        <v>90000</v>
      </c>
      <c r="E59" s="4">
        <f t="shared" si="4"/>
        <v>90000</v>
      </c>
      <c r="F59" s="4">
        <f>IFERROR(VLOOKUP(A59,'[1]Ejecución CONS 2023'!$C$11:$Q$400,4,FALSE),0)</f>
        <v>0</v>
      </c>
      <c r="G59" s="15">
        <f>IFERROR(VLOOKUP(A59,'[1]Ejecución CONS 2023'!$C$11:$Q$400,5,FALSE),0)</f>
        <v>0</v>
      </c>
      <c r="H59" s="4">
        <f>IFERROR(VLOOKUP(A59,'[1]Ejecución CONS 2023'!$C$11:$Q$400,6,FALSE),0)</f>
        <v>0</v>
      </c>
      <c r="I59" s="4">
        <f t="shared" si="19"/>
        <v>0</v>
      </c>
      <c r="J59" s="4">
        <f t="shared" si="13"/>
        <v>0</v>
      </c>
      <c r="K59" s="4" t="e">
        <f>SUM(#REF!)</f>
        <v>#REF!</v>
      </c>
      <c r="L59" s="4" t="e">
        <f>SUM(#REF!)</f>
        <v>#REF!</v>
      </c>
      <c r="M59" s="4" t="e">
        <f>SUM(#REF!)</f>
        <v>#REF!</v>
      </c>
      <c r="N59" s="4"/>
      <c r="O59" s="4"/>
    </row>
    <row r="60" spans="1:15" ht="30" x14ac:dyDescent="0.25">
      <c r="A60" s="1" t="str">
        <f t="shared" si="2"/>
        <v>2.6.4</v>
      </c>
      <c r="B60" s="14" t="s">
        <v>62</v>
      </c>
      <c r="C60" s="4">
        <f t="shared" si="18"/>
        <v>0</v>
      </c>
      <c r="D60" s="4">
        <f>IFERROR(VLOOKUP(A60,'[1]Ejecución CONS 2023'!$C$11:$E$400,3,FALSE),0)</f>
        <v>0</v>
      </c>
      <c r="E60" s="4">
        <f t="shared" si="4"/>
        <v>0</v>
      </c>
      <c r="F60" s="4">
        <f>IFERROR(VLOOKUP(A60,'[1]Ejecución CONS 2023'!$C$11:$Q$400,4,FALSE),0)</f>
        <v>0</v>
      </c>
      <c r="G60" s="15">
        <f>IFERROR(VLOOKUP(A60,'[1]Ejecución CONS 2023'!$C$11:$Q$400,5,FALSE),0)</f>
        <v>0</v>
      </c>
      <c r="H60" s="4">
        <f>IFERROR(VLOOKUP(A60,'[1]Ejecución CONS 2023'!$C$11:$Q$400,6,FALSE),0)</f>
        <v>0</v>
      </c>
      <c r="I60" s="4">
        <f t="shared" si="19"/>
        <v>0</v>
      </c>
      <c r="J60" s="4">
        <f t="shared" si="13"/>
        <v>0</v>
      </c>
      <c r="K60" s="4" t="e">
        <f>SUM(#REF!)</f>
        <v>#REF!</v>
      </c>
      <c r="L60" s="4" t="e">
        <f>SUM(#REF!)</f>
        <v>#REF!</v>
      </c>
      <c r="M60" s="4" t="e">
        <f>SUM(#REF!)</f>
        <v>#REF!</v>
      </c>
      <c r="N60" s="4"/>
      <c r="O60" s="4"/>
    </row>
    <row r="61" spans="1:15" ht="30" x14ac:dyDescent="0.25">
      <c r="A61" s="1" t="str">
        <f t="shared" si="2"/>
        <v>2.6.5</v>
      </c>
      <c r="B61" s="14" t="s">
        <v>63</v>
      </c>
      <c r="C61" s="4">
        <f t="shared" si="18"/>
        <v>0</v>
      </c>
      <c r="D61" s="4">
        <f>IFERROR(VLOOKUP(A61,'[1]Ejecución CONS 2023'!$C$11:$E$400,3,FALSE),0)</f>
        <v>557404</v>
      </c>
      <c r="E61" s="4">
        <f t="shared" si="4"/>
        <v>557404</v>
      </c>
      <c r="F61" s="4">
        <f>IFERROR(VLOOKUP(A61,'[1]Ejecución CONS 2023'!$C$11:$Q$400,4,FALSE),0)</f>
        <v>0</v>
      </c>
      <c r="G61" s="15">
        <f>IFERROR(VLOOKUP(A61,'[1]Ejecución CONS 2023'!$C$11:$Q$400,5,FALSE),0)</f>
        <v>0</v>
      </c>
      <c r="H61" s="4">
        <f>IFERROR(VLOOKUP(A61,'[1]Ejecución CONS 2023'!$C$11:$Q$400,6,FALSE),0)</f>
        <v>0</v>
      </c>
      <c r="I61" s="4">
        <f t="shared" si="19"/>
        <v>0</v>
      </c>
      <c r="J61" s="4">
        <f t="shared" si="13"/>
        <v>0</v>
      </c>
      <c r="K61" s="4" t="e">
        <f>SUM(#REF!)</f>
        <v>#REF!</v>
      </c>
      <c r="L61" s="4" t="e">
        <f>SUM(#REF!)</f>
        <v>#REF!</v>
      </c>
      <c r="M61" s="4" t="e">
        <f>SUM(#REF!)</f>
        <v>#REF!</v>
      </c>
      <c r="N61" s="4"/>
      <c r="O61" s="4"/>
    </row>
    <row r="62" spans="1:15" x14ac:dyDescent="0.25">
      <c r="A62" s="1" t="str">
        <f t="shared" si="2"/>
        <v>2.6.6</v>
      </c>
      <c r="B62" s="14" t="s">
        <v>64</v>
      </c>
      <c r="C62" s="4">
        <f t="shared" si="18"/>
        <v>0</v>
      </c>
      <c r="D62" s="4">
        <f>IFERROR(VLOOKUP(A62,'[1]Ejecución CONS 2023'!$C$11:$E$400,3,FALSE),0)</f>
        <v>1196753</v>
      </c>
      <c r="E62" s="4">
        <f t="shared" si="4"/>
        <v>1196753</v>
      </c>
      <c r="F62" s="4">
        <f>IFERROR(VLOOKUP(A62,'[1]Ejecución CONS 2023'!$C$11:$Q$400,4,FALSE),0)</f>
        <v>0</v>
      </c>
      <c r="G62" s="15">
        <f>IFERROR(VLOOKUP(A62,'[1]Ejecución CONS 2023'!$C$11:$Q$400,5,FALSE),0)</f>
        <v>0</v>
      </c>
      <c r="H62" s="4">
        <f>IFERROR(VLOOKUP(A62,'[1]Ejecución CONS 2023'!$C$11:$Q$400,6,FALSE),0)</f>
        <v>42500.04</v>
      </c>
      <c r="I62" s="4">
        <f t="shared" si="19"/>
        <v>42500.04</v>
      </c>
      <c r="J62" s="4">
        <f t="shared" si="13"/>
        <v>0</v>
      </c>
      <c r="K62" s="4" t="e">
        <f>SUM(#REF!)</f>
        <v>#REF!</v>
      </c>
      <c r="L62" s="4" t="e">
        <f>SUM(#REF!)</f>
        <v>#REF!</v>
      </c>
      <c r="M62" s="4" t="e">
        <f>SUM(#REF!)</f>
        <v>#REF!</v>
      </c>
      <c r="N62" s="4"/>
      <c r="O62" s="4"/>
    </row>
    <row r="63" spans="1:15" x14ac:dyDescent="0.25">
      <c r="A63" s="1" t="str">
        <f t="shared" si="2"/>
        <v>2.6.7</v>
      </c>
      <c r="B63" s="14" t="s">
        <v>65</v>
      </c>
      <c r="C63" s="4">
        <f t="shared" si="18"/>
        <v>0</v>
      </c>
      <c r="D63" s="4">
        <f>IFERROR(VLOOKUP(A63,'[1]Ejecución CONS 2023'!$C$11:$E$400,3,FALSE),0)</f>
        <v>0</v>
      </c>
      <c r="E63" s="4">
        <f t="shared" si="4"/>
        <v>0</v>
      </c>
      <c r="F63" s="4">
        <f>IFERROR(VLOOKUP(A63,'[1]Ejecución CONS 2023'!$C$11:$Q$400,4,FALSE),0)</f>
        <v>0</v>
      </c>
      <c r="G63" s="15">
        <f>IFERROR(VLOOKUP(A63,'[1]Ejecución CONS 2023'!$C$11:$Q$400,5,FALSE),0)</f>
        <v>0</v>
      </c>
      <c r="H63" s="4">
        <f>IFERROR(VLOOKUP(A63,'[1]Ejecución CONS 2023'!$C$11:$Q$400,6,FALSE),0)</f>
        <v>0</v>
      </c>
      <c r="I63" s="4">
        <f t="shared" si="19"/>
        <v>0</v>
      </c>
      <c r="J63" s="4">
        <f t="shared" si="13"/>
        <v>0</v>
      </c>
      <c r="K63" s="4" t="e">
        <f>SUM(#REF!)</f>
        <v>#REF!</v>
      </c>
      <c r="L63" s="4" t="e">
        <f>SUM(#REF!)</f>
        <v>#REF!</v>
      </c>
      <c r="M63" s="4" t="e">
        <f>SUM(#REF!)</f>
        <v>#REF!</v>
      </c>
      <c r="N63" s="4"/>
      <c r="O63" s="4"/>
    </row>
    <row r="64" spans="1:15" x14ac:dyDescent="0.25">
      <c r="A64" s="1" t="str">
        <f t="shared" si="2"/>
        <v>2.6.8</v>
      </c>
      <c r="B64" s="14" t="s">
        <v>66</v>
      </c>
      <c r="C64" s="4">
        <f t="shared" si="18"/>
        <v>0</v>
      </c>
      <c r="D64" s="4">
        <f>IFERROR(VLOOKUP(A64,'[1]Ejecución CONS 2023'!$C$11:$E$400,3,FALSE),0)</f>
        <v>0</v>
      </c>
      <c r="E64" s="4">
        <f t="shared" si="4"/>
        <v>0</v>
      </c>
      <c r="F64" s="4">
        <f>IFERROR(VLOOKUP(A64,'[1]Ejecución CONS 2023'!$C$11:$Q$400,4,FALSE),0)</f>
        <v>0</v>
      </c>
      <c r="G64" s="15">
        <f>IFERROR(VLOOKUP(A64,'[1]Ejecución CONS 2023'!$C$11:$Q$400,5,FALSE),0)</f>
        <v>0</v>
      </c>
      <c r="H64" s="4">
        <f>IFERROR(VLOOKUP(A64,'[1]Ejecución CONS 2023'!$C$11:$Q$400,6,FALSE),0)</f>
        <v>0</v>
      </c>
      <c r="I64" s="4">
        <f t="shared" si="19"/>
        <v>0</v>
      </c>
      <c r="J64" s="4">
        <f t="shared" si="13"/>
        <v>0</v>
      </c>
      <c r="K64" s="4" t="e">
        <f>SUM(#REF!)</f>
        <v>#REF!</v>
      </c>
      <c r="L64" s="4" t="e">
        <f>SUM(#REF!)</f>
        <v>#REF!</v>
      </c>
      <c r="M64" s="4" t="e">
        <f>SUM(#REF!)</f>
        <v>#REF!</v>
      </c>
      <c r="N64" s="4"/>
      <c r="O64" s="4"/>
    </row>
    <row r="65" spans="1:15" ht="30" x14ac:dyDescent="0.25">
      <c r="A65" s="1" t="str">
        <f t="shared" si="2"/>
        <v>2.6.9</v>
      </c>
      <c r="B65" s="14" t="s">
        <v>67</v>
      </c>
      <c r="C65" s="4">
        <f t="shared" si="18"/>
        <v>0</v>
      </c>
      <c r="D65" s="4">
        <f>IFERROR(VLOOKUP(A65,'[1]Ejecución CONS 2023'!$C$11:$E$400,3,FALSE),0)</f>
        <v>0</v>
      </c>
      <c r="E65" s="4">
        <f t="shared" si="4"/>
        <v>0</v>
      </c>
      <c r="F65" s="4">
        <f>IFERROR(VLOOKUP(A65,'[1]Ejecución CONS 2023'!$C$11:$Q$400,4,FALSE),0)</f>
        <v>0</v>
      </c>
      <c r="G65" s="15">
        <f>IFERROR(VLOOKUP(A65,'[1]Ejecución CONS 2023'!$C$11:$Q$400,5,FALSE),0)</f>
        <v>0</v>
      </c>
      <c r="H65" s="4">
        <f>IFERROR(VLOOKUP(A65,'[1]Ejecución CONS 2023'!$C$11:$Q$400,6,FALSE),0)</f>
        <v>0</v>
      </c>
      <c r="I65" s="4">
        <f t="shared" si="19"/>
        <v>0</v>
      </c>
      <c r="J65" s="4">
        <f t="shared" si="13"/>
        <v>0</v>
      </c>
      <c r="K65" s="4" t="e">
        <f>SUM(#REF!)</f>
        <v>#REF!</v>
      </c>
      <c r="L65" s="4" t="e">
        <f>SUM(#REF!)</f>
        <v>#REF!</v>
      </c>
      <c r="M65" s="4" t="e">
        <f>SUM(#REF!)</f>
        <v>#REF!</v>
      </c>
      <c r="N65" s="4"/>
      <c r="O65" s="4"/>
    </row>
    <row r="66" spans="1:15" x14ac:dyDescent="0.25">
      <c r="A66" s="1" t="str">
        <f t="shared" si="2"/>
        <v>2.7 -</v>
      </c>
      <c r="B66" s="12" t="s">
        <v>68</v>
      </c>
      <c r="C66" s="13">
        <f>SUM(C67:C70)</f>
        <v>0</v>
      </c>
      <c r="D66" s="13">
        <f>SUM(D67:D70)</f>
        <v>0</v>
      </c>
      <c r="E66" s="13">
        <f>SUM(E67:E70)</f>
        <v>0</v>
      </c>
      <c r="F66" s="13">
        <f t="shared" ref="F66:I66" si="20">SUM(F67:F70)</f>
        <v>0</v>
      </c>
      <c r="G66" s="13">
        <f t="shared" si="20"/>
        <v>0</v>
      </c>
      <c r="H66" s="13">
        <f t="shared" si="20"/>
        <v>0</v>
      </c>
      <c r="I66" s="13">
        <f t="shared" si="20"/>
        <v>0</v>
      </c>
      <c r="J66" s="13">
        <f t="shared" si="13"/>
        <v>0</v>
      </c>
      <c r="K66" s="13" t="e">
        <f>SUM(#REF!)</f>
        <v>#REF!</v>
      </c>
      <c r="L66" s="13" t="e">
        <f>SUM(#REF!)</f>
        <v>#REF!</v>
      </c>
      <c r="M66" s="13" t="e">
        <f>SUM(#REF!)</f>
        <v>#REF!</v>
      </c>
      <c r="N66" s="13"/>
      <c r="O66" s="13"/>
    </row>
    <row r="67" spans="1:15" ht="17.45" customHeight="1" x14ac:dyDescent="0.25">
      <c r="A67" s="1" t="str">
        <f t="shared" si="2"/>
        <v>2.7.1</v>
      </c>
      <c r="B67" s="14" t="s">
        <v>69</v>
      </c>
      <c r="C67" s="4">
        <f>SUM(F67:G67)</f>
        <v>0</v>
      </c>
      <c r="D67" s="4">
        <f>IFERROR(VLOOKUP(A67,'[1]Ejecución CONS 2023'!$C$11:$E$400,3,FALSE),0)</f>
        <v>0</v>
      </c>
      <c r="E67" s="4">
        <f t="shared" si="4"/>
        <v>0</v>
      </c>
      <c r="F67" s="4">
        <f>IFERROR(VLOOKUP(A67,'[1]Ejecución CONS 2023'!$C$11:$Q$400,4,FALSE),0)</f>
        <v>0</v>
      </c>
      <c r="G67" s="15">
        <f>IFERROR(VLOOKUP(A67,'[1]Ejecución CONS 2023'!$C$11:$Q$400,5,FALSE),0)</f>
        <v>0</v>
      </c>
      <c r="H67" s="4">
        <f>IFERROR(VLOOKUP(A67,'[1]Ejecución CONS 2023'!$C$11:$Q$400,6,FALSE),0)</f>
        <v>0</v>
      </c>
      <c r="I67" s="4">
        <f t="shared" ref="I67:I70" si="21">SUM(F67:H67)</f>
        <v>0</v>
      </c>
      <c r="J67" s="4">
        <f t="shared" si="13"/>
        <v>0</v>
      </c>
      <c r="K67" s="4" t="e">
        <f>SUM(#REF!)</f>
        <v>#REF!</v>
      </c>
      <c r="L67" s="4" t="e">
        <f>SUM(#REF!)</f>
        <v>#REF!</v>
      </c>
      <c r="M67" s="4" t="e">
        <f>SUM(#REF!)</f>
        <v>#REF!</v>
      </c>
      <c r="N67" s="4"/>
      <c r="O67" s="4"/>
    </row>
    <row r="68" spans="1:15" ht="19.899999999999999" customHeight="1" x14ac:dyDescent="0.25">
      <c r="A68" s="1" t="str">
        <f t="shared" si="2"/>
        <v>2.7.2</v>
      </c>
      <c r="B68" s="14" t="s">
        <v>70</v>
      </c>
      <c r="C68" s="4">
        <f>SUM(F68:G68)</f>
        <v>0</v>
      </c>
      <c r="D68" s="4">
        <f>IFERROR(VLOOKUP(A68,'[1]Ejecución CONS 2023'!$C$11:$E$400,3,FALSE),0)</f>
        <v>0</v>
      </c>
      <c r="E68" s="4">
        <f t="shared" si="4"/>
        <v>0</v>
      </c>
      <c r="F68" s="4">
        <f>IFERROR(VLOOKUP(A68,'[1]Ejecución CONS 2023'!$C$11:$Q$400,4,FALSE),0)</f>
        <v>0</v>
      </c>
      <c r="G68" s="15">
        <f>IFERROR(VLOOKUP(A68,'[1]Ejecución CONS 2023'!$C$11:$Q$400,5,FALSE),0)</f>
        <v>0</v>
      </c>
      <c r="H68" s="4">
        <f>IFERROR(VLOOKUP(A68,'[1]Ejecución CONS 2023'!$C$11:$Q$400,6,FALSE),0)</f>
        <v>0</v>
      </c>
      <c r="I68" s="4">
        <f t="shared" si="21"/>
        <v>0</v>
      </c>
      <c r="J68" s="4">
        <f t="shared" si="13"/>
        <v>0</v>
      </c>
      <c r="K68" s="4" t="e">
        <f>SUM(#REF!)</f>
        <v>#REF!</v>
      </c>
      <c r="L68" s="4" t="e">
        <f>SUM(#REF!)</f>
        <v>#REF!</v>
      </c>
      <c r="M68" s="4" t="e">
        <f>SUM(#REF!)</f>
        <v>#REF!</v>
      </c>
      <c r="N68" s="4"/>
      <c r="O68" s="4"/>
    </row>
    <row r="69" spans="1:15" ht="30" x14ac:dyDescent="0.25">
      <c r="A69" s="1" t="str">
        <f t="shared" si="2"/>
        <v>2.7.3</v>
      </c>
      <c r="B69" s="14" t="s">
        <v>71</v>
      </c>
      <c r="C69" s="4">
        <f>SUM(F69:G69)</f>
        <v>0</v>
      </c>
      <c r="D69" s="4">
        <f>IFERROR(VLOOKUP(A69,'[1]Ejecución CONS 2023'!$C$11:$E$400,3,FALSE),0)</f>
        <v>0</v>
      </c>
      <c r="E69" s="4">
        <f t="shared" si="4"/>
        <v>0</v>
      </c>
      <c r="F69" s="4">
        <f>IFERROR(VLOOKUP(A69,'[1]Ejecución CONS 2023'!$C$11:$Q$400,4,FALSE),0)</f>
        <v>0</v>
      </c>
      <c r="G69" s="15">
        <f>IFERROR(VLOOKUP(A69,'[1]Ejecución CONS 2023'!$C$11:$Q$400,5,FALSE),0)</f>
        <v>0</v>
      </c>
      <c r="H69" s="4">
        <f>IFERROR(VLOOKUP(A69,'[1]Ejecución CONS 2023'!$C$11:$Q$400,6,FALSE),0)</f>
        <v>0</v>
      </c>
      <c r="I69" s="4">
        <f t="shared" si="21"/>
        <v>0</v>
      </c>
      <c r="J69" s="4">
        <f t="shared" si="13"/>
        <v>0</v>
      </c>
      <c r="K69" s="4" t="e">
        <f>SUM(#REF!)</f>
        <v>#REF!</v>
      </c>
      <c r="L69" s="4" t="e">
        <f>SUM(#REF!)</f>
        <v>#REF!</v>
      </c>
      <c r="M69" s="4" t="e">
        <f>SUM(#REF!)</f>
        <v>#REF!</v>
      </c>
      <c r="N69" s="4"/>
      <c r="O69" s="4"/>
    </row>
    <row r="70" spans="1:15" ht="42" customHeight="1" x14ac:dyDescent="0.25">
      <c r="A70" s="1" t="str">
        <f t="shared" si="2"/>
        <v>2.7.4</v>
      </c>
      <c r="B70" s="14" t="s">
        <v>72</v>
      </c>
      <c r="C70" s="4">
        <f>SUM(F70:G70)</f>
        <v>0</v>
      </c>
      <c r="D70" s="4">
        <f>IFERROR(VLOOKUP(A70,'[1]Ejecución CONS 2023'!$C$11:$E$400,3,FALSE),0)</f>
        <v>0</v>
      </c>
      <c r="E70" s="4">
        <f t="shared" si="4"/>
        <v>0</v>
      </c>
      <c r="F70" s="4">
        <f>IFERROR(VLOOKUP(A70,'[1]Ejecución CONS 2023'!$C$11:$Q$400,4,FALSE),0)</f>
        <v>0</v>
      </c>
      <c r="G70" s="15">
        <f>IFERROR(VLOOKUP(A70,'[1]Ejecución CONS 2023'!$C$11:$Q$400,5,FALSE),0)</f>
        <v>0</v>
      </c>
      <c r="H70" s="4">
        <f>IFERROR(VLOOKUP(A70,'[1]Ejecución CONS 2023'!$C$11:$Q$400,6,FALSE),0)</f>
        <v>0</v>
      </c>
      <c r="I70" s="4">
        <f t="shared" si="21"/>
        <v>0</v>
      </c>
      <c r="J70" s="4">
        <f t="shared" si="13"/>
        <v>0</v>
      </c>
      <c r="K70" s="4" t="e">
        <f>SUM(#REF!)</f>
        <v>#REF!</v>
      </c>
      <c r="L70" s="4" t="e">
        <f>SUM(#REF!)</f>
        <v>#REF!</v>
      </c>
      <c r="M70" s="4" t="e">
        <f>SUM(#REF!)</f>
        <v>#REF!</v>
      </c>
      <c r="N70" s="4"/>
      <c r="O70" s="4"/>
    </row>
    <row r="71" spans="1:15" ht="15.75" x14ac:dyDescent="0.25">
      <c r="B71" s="18" t="s">
        <v>73</v>
      </c>
      <c r="C71" s="19">
        <f>SUM(C66,C56,C48,C40,C30,C20,C14)</f>
        <v>58390862.950000003</v>
      </c>
      <c r="D71" s="19">
        <f>SUM(D66,D56,D48,D40,D30,D20,D14)</f>
        <v>397218434.85350001</v>
      </c>
      <c r="E71" s="19">
        <f>SUM(E66,E56,E48,E40,E30,E20,E14)</f>
        <v>397218434.85350001</v>
      </c>
      <c r="F71" s="19">
        <f>SUM(F66,F56,F48,F40,F30,F20,F14)</f>
        <v>1793491.2</v>
      </c>
      <c r="G71" s="19">
        <f t="shared" ref="G71:I71" si="22">SUM(G66,G56,G48,G40,G30,G20,G14)</f>
        <v>56597371.750000007</v>
      </c>
      <c r="H71" s="19">
        <f t="shared" si="22"/>
        <v>30835326.530000001</v>
      </c>
      <c r="I71" s="19">
        <f t="shared" si="22"/>
        <v>89226189.480000004</v>
      </c>
      <c r="J71" s="19">
        <f t="shared" si="13"/>
        <v>58390862.95000001</v>
      </c>
      <c r="K71" s="19" t="e">
        <f>SUM(#REF!)</f>
        <v>#REF!</v>
      </c>
      <c r="L71" s="19" t="e">
        <f>SUM(#REF!)</f>
        <v>#REF!</v>
      </c>
      <c r="M71" s="19" t="e">
        <f>SUM(#REF!)</f>
        <v>#REF!</v>
      </c>
      <c r="N71" s="19"/>
      <c r="O71" s="19"/>
    </row>
    <row r="72" spans="1:15" x14ac:dyDescent="0.25">
      <c r="B72" s="1" t="s">
        <v>74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B73" s="1" t="s">
        <v>86</v>
      </c>
      <c r="C73" s="4"/>
      <c r="D73" s="4"/>
      <c r="E73" s="4"/>
      <c r="F73" s="4"/>
      <c r="G73" s="4"/>
      <c r="H73" s="4"/>
      <c r="K73" s="4"/>
      <c r="L73" s="4"/>
      <c r="M73" s="4"/>
    </row>
    <row r="74" spans="1:15" x14ac:dyDescent="0.25">
      <c r="F74" s="11"/>
      <c r="G74" s="11"/>
      <c r="H74" s="11"/>
    </row>
    <row r="75" spans="1:15" x14ac:dyDescent="0.25">
      <c r="B75" s="20" t="s">
        <v>75</v>
      </c>
      <c r="F75" s="11"/>
      <c r="G75" s="11"/>
      <c r="H75" s="11"/>
    </row>
    <row r="76" spans="1:15" x14ac:dyDescent="0.25">
      <c r="B76" s="1" t="s">
        <v>76</v>
      </c>
      <c r="F76" s="11"/>
      <c r="G76" s="11"/>
      <c r="H76" s="11"/>
    </row>
    <row r="77" spans="1:15" x14ac:dyDescent="0.25">
      <c r="B77" s="1" t="s">
        <v>77</v>
      </c>
      <c r="F77" s="11"/>
      <c r="G77" s="11"/>
      <c r="H77" s="11"/>
    </row>
    <row r="78" spans="1:15" x14ac:dyDescent="0.25">
      <c r="B78" s="1" t="s">
        <v>78</v>
      </c>
      <c r="F78" s="11"/>
      <c r="G78" s="11"/>
      <c r="H78" s="11"/>
    </row>
    <row r="79" spans="1:15" x14ac:dyDescent="0.25">
      <c r="B79" s="1" t="s">
        <v>79</v>
      </c>
      <c r="F79" s="11"/>
      <c r="G79" s="11"/>
      <c r="H79" s="11"/>
    </row>
    <row r="80" spans="1:15" x14ac:dyDescent="0.25">
      <c r="F80" s="11"/>
      <c r="G80" s="11"/>
      <c r="H80" s="11"/>
    </row>
    <row r="81" spans="1:8" x14ac:dyDescent="0.25">
      <c r="F81" s="11"/>
      <c r="G81" s="11"/>
      <c r="H81" s="11"/>
    </row>
    <row r="82" spans="1:8" x14ac:dyDescent="0.25">
      <c r="C82" s="4"/>
      <c r="D82" s="4"/>
      <c r="E82" s="4"/>
      <c r="F82" s="11"/>
      <c r="G82" s="11"/>
      <c r="H82" s="11"/>
    </row>
    <row r="83" spans="1:8" x14ac:dyDescent="0.25">
      <c r="G83" s="11"/>
      <c r="H83" s="11"/>
    </row>
    <row r="84" spans="1:8" x14ac:dyDescent="0.25">
      <c r="A84" s="24" t="s">
        <v>81</v>
      </c>
      <c r="B84" s="24"/>
      <c r="C84" s="1" t="s">
        <v>80</v>
      </c>
      <c r="F84" s="29" t="s">
        <v>82</v>
      </c>
      <c r="G84" s="29"/>
      <c r="H84" s="22"/>
    </row>
    <row r="85" spans="1:8" ht="60" customHeight="1" x14ac:dyDescent="0.25">
      <c r="A85" s="25" t="s">
        <v>83</v>
      </c>
      <c r="B85" s="25"/>
      <c r="F85" s="23" t="s">
        <v>84</v>
      </c>
      <c r="G85" s="23"/>
      <c r="H85" s="21"/>
    </row>
  </sheetData>
  <mergeCells count="8">
    <mergeCell ref="F85:G85"/>
    <mergeCell ref="A84:B84"/>
    <mergeCell ref="A85:B85"/>
    <mergeCell ref="B7:I7"/>
    <mergeCell ref="B8:I8"/>
    <mergeCell ref="B9:I9"/>
    <mergeCell ref="B10:I10"/>
    <mergeCell ref="F84:G84"/>
  </mergeCells>
  <pageMargins left="0.31496062992125984" right="0.15748031496062992" top="0.15748031496062992" bottom="0.15748031496062992" header="0.15748031496062992" footer="0.15748031496062992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Windows User</cp:lastModifiedBy>
  <cp:lastPrinted>2023-04-11T15:50:27Z</cp:lastPrinted>
  <dcterms:created xsi:type="dcterms:W3CDTF">2023-02-03T20:48:48Z</dcterms:created>
  <dcterms:modified xsi:type="dcterms:W3CDTF">2023-04-11T15:52:30Z</dcterms:modified>
</cp:coreProperties>
</file>