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AI\Finanzas\Ejecución Presupuestaria\DICIEMBRE\"/>
    </mc:Choice>
  </mc:AlternateContent>
  <bookViews>
    <workbookView xWindow="0" yWindow="0" windowWidth="20490" windowHeight="6855"/>
  </bookViews>
  <sheets>
    <sheet name="Plantilla Ejecución OAI" sheetId="1" r:id="rId1"/>
  </sheets>
  <externalReferences>
    <externalReference r:id="rId2"/>
    <externalReference r:id="rId3"/>
  </externalReferences>
  <definedNames>
    <definedName name="_xlnm.Print_Area" localSheetId="0">'Plantilla Ejecución OAI'!$B$4:$R$88</definedName>
    <definedName name="_xlnm.Print_Titles" localSheetId="0">'Plantilla Ejecución OAI'!$12:$12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2" i="1" l="1"/>
  <c r="Q34" i="1"/>
  <c r="P34" i="1" l="1"/>
  <c r="O34" i="1" l="1"/>
  <c r="N34" i="1" l="1"/>
  <c r="E57" i="1" l="1"/>
  <c r="M34" i="1" l="1"/>
  <c r="A15" i="1"/>
  <c r="A16" i="1"/>
  <c r="A17" i="1"/>
  <c r="A18" i="1"/>
  <c r="M18" i="1" s="1"/>
  <c r="A19" i="1"/>
  <c r="M19" i="1" s="1"/>
  <c r="A20" i="1"/>
  <c r="A21" i="1"/>
  <c r="A22" i="1"/>
  <c r="A23" i="1"/>
  <c r="A24" i="1"/>
  <c r="A25" i="1"/>
  <c r="A26" i="1"/>
  <c r="A27" i="1"/>
  <c r="A28" i="1"/>
  <c r="A29" i="1"/>
  <c r="A30" i="1"/>
  <c r="A31" i="1"/>
  <c r="M31" i="1" s="1"/>
  <c r="A32" i="1"/>
  <c r="A33" i="1"/>
  <c r="A35" i="1"/>
  <c r="A36" i="1"/>
  <c r="A37" i="1"/>
  <c r="A38" i="1"/>
  <c r="A39" i="1"/>
  <c r="A40" i="1"/>
  <c r="A41" i="1"/>
  <c r="A42" i="1"/>
  <c r="A43" i="1"/>
  <c r="A44" i="1"/>
  <c r="M44" i="1" s="1"/>
  <c r="A45" i="1"/>
  <c r="A46" i="1"/>
  <c r="A47" i="1"/>
  <c r="A48" i="1"/>
  <c r="A49" i="1"/>
  <c r="A50" i="1"/>
  <c r="A51" i="1"/>
  <c r="A52" i="1"/>
  <c r="M52" i="1" s="1"/>
  <c r="A53" i="1"/>
  <c r="M53" i="1" s="1"/>
  <c r="A54" i="1"/>
  <c r="A55" i="1"/>
  <c r="A56" i="1"/>
  <c r="A57" i="1"/>
  <c r="A58" i="1"/>
  <c r="A59" i="1"/>
  <c r="A60" i="1"/>
  <c r="A61" i="1"/>
  <c r="M61" i="1" s="1"/>
  <c r="A63" i="1"/>
  <c r="A64" i="1"/>
  <c r="A65" i="1"/>
  <c r="A66" i="1"/>
  <c r="A67" i="1"/>
  <c r="A68" i="1"/>
  <c r="A69" i="1"/>
  <c r="A70" i="1"/>
  <c r="Q57" i="1" l="1"/>
  <c r="P57" i="1"/>
  <c r="O57" i="1"/>
  <c r="N57" i="1"/>
  <c r="N56" i="1" s="1"/>
  <c r="Q49" i="1"/>
  <c r="P49" i="1"/>
  <c r="O49" i="1"/>
  <c r="N49" i="1"/>
  <c r="Q45" i="1"/>
  <c r="P45" i="1"/>
  <c r="O45" i="1"/>
  <c r="N45" i="1"/>
  <c r="Q37" i="1"/>
  <c r="P37" i="1"/>
  <c r="O37" i="1"/>
  <c r="N37" i="1"/>
  <c r="Q32" i="1"/>
  <c r="P32" i="1"/>
  <c r="O32" i="1"/>
  <c r="N32" i="1"/>
  <c r="Q28" i="1"/>
  <c r="P28" i="1"/>
  <c r="O28" i="1"/>
  <c r="N28" i="1"/>
  <c r="Q68" i="1"/>
  <c r="P68" i="1"/>
  <c r="O68" i="1"/>
  <c r="N68" i="1"/>
  <c r="Q64" i="1"/>
  <c r="N64" i="1"/>
  <c r="P64" i="1"/>
  <c r="O64" i="1"/>
  <c r="Q59" i="1"/>
  <c r="P59" i="1"/>
  <c r="O59" i="1"/>
  <c r="N59" i="1"/>
  <c r="Q55" i="1"/>
  <c r="P55" i="1"/>
  <c r="O55" i="1"/>
  <c r="N55" i="1"/>
  <c r="Q51" i="1"/>
  <c r="P51" i="1"/>
  <c r="O51" i="1"/>
  <c r="N51" i="1"/>
  <c r="Q47" i="1"/>
  <c r="P47" i="1"/>
  <c r="O47" i="1"/>
  <c r="N47" i="1"/>
  <c r="Q43" i="1"/>
  <c r="P43" i="1"/>
  <c r="O43" i="1"/>
  <c r="N43" i="1"/>
  <c r="Q39" i="1"/>
  <c r="P39" i="1"/>
  <c r="O39" i="1"/>
  <c r="N39" i="1"/>
  <c r="Q35" i="1"/>
  <c r="P35" i="1"/>
  <c r="O35" i="1"/>
  <c r="N35" i="1"/>
  <c r="Q26" i="1"/>
  <c r="P26" i="1"/>
  <c r="O26" i="1"/>
  <c r="N26" i="1"/>
  <c r="Q22" i="1"/>
  <c r="P22" i="1"/>
  <c r="O22" i="1"/>
  <c r="N22" i="1"/>
  <c r="Q67" i="1"/>
  <c r="P67" i="1"/>
  <c r="O67" i="1"/>
  <c r="N67" i="1"/>
  <c r="Q63" i="1"/>
  <c r="N63" i="1"/>
  <c r="P63" i="1"/>
  <c r="O63" i="1"/>
  <c r="Q58" i="1"/>
  <c r="P58" i="1"/>
  <c r="O58" i="1"/>
  <c r="N58" i="1"/>
  <c r="Q54" i="1"/>
  <c r="P54" i="1"/>
  <c r="O54" i="1"/>
  <c r="N54" i="1"/>
  <c r="Q50" i="1"/>
  <c r="P50" i="1"/>
  <c r="O50" i="1"/>
  <c r="N50" i="1"/>
  <c r="Q46" i="1"/>
  <c r="P46" i="1"/>
  <c r="O46" i="1"/>
  <c r="N46" i="1"/>
  <c r="Q42" i="1"/>
  <c r="P42" i="1"/>
  <c r="O42" i="1"/>
  <c r="N42" i="1"/>
  <c r="Q38" i="1"/>
  <c r="P38" i="1"/>
  <c r="O38" i="1"/>
  <c r="N38" i="1"/>
  <c r="Q33" i="1"/>
  <c r="P33" i="1"/>
  <c r="O33" i="1"/>
  <c r="N33" i="1"/>
  <c r="Q29" i="1"/>
  <c r="P29" i="1"/>
  <c r="O29" i="1"/>
  <c r="N29" i="1"/>
  <c r="Q25" i="1"/>
  <c r="P25" i="1"/>
  <c r="O25" i="1"/>
  <c r="N25" i="1"/>
  <c r="Q21" i="1"/>
  <c r="P21" i="1"/>
  <c r="O21" i="1"/>
  <c r="N21" i="1"/>
  <c r="Q17" i="1"/>
  <c r="P17" i="1"/>
  <c r="O17" i="1"/>
  <c r="N17" i="1"/>
  <c r="M21" i="1"/>
  <c r="M26" i="1"/>
  <c r="M22" i="1"/>
  <c r="M38" i="1"/>
  <c r="M43" i="1"/>
  <c r="M47" i="1"/>
  <c r="M57" i="1"/>
  <c r="M67" i="1"/>
  <c r="Q16" i="1"/>
  <c r="P16" i="1"/>
  <c r="O16" i="1"/>
  <c r="N16" i="1"/>
  <c r="M29" i="1"/>
  <c r="M25" i="1"/>
  <c r="M35" i="1"/>
  <c r="M39" i="1"/>
  <c r="M49" i="1"/>
  <c r="M58" i="1"/>
  <c r="M63" i="1"/>
  <c r="M68" i="1"/>
  <c r="Q70" i="1"/>
  <c r="P70" i="1"/>
  <c r="O70" i="1"/>
  <c r="N70" i="1"/>
  <c r="Q61" i="1"/>
  <c r="N61" i="1"/>
  <c r="P61" i="1"/>
  <c r="O61" i="1"/>
  <c r="Q53" i="1"/>
  <c r="P53" i="1"/>
  <c r="O53" i="1"/>
  <c r="N53" i="1"/>
  <c r="Q41" i="1"/>
  <c r="P41" i="1"/>
  <c r="O41" i="1"/>
  <c r="N41" i="1"/>
  <c r="Q24" i="1"/>
  <c r="P24" i="1"/>
  <c r="O24" i="1"/>
  <c r="N24" i="1"/>
  <c r="Q69" i="1"/>
  <c r="P69" i="1"/>
  <c r="O69" i="1"/>
  <c r="N69" i="1"/>
  <c r="Q65" i="1"/>
  <c r="N65" i="1"/>
  <c r="P65" i="1"/>
  <c r="O65" i="1"/>
  <c r="Q60" i="1"/>
  <c r="P60" i="1"/>
  <c r="O60" i="1"/>
  <c r="N60" i="1"/>
  <c r="Q52" i="1"/>
  <c r="Q48" i="1" s="1"/>
  <c r="P52" i="1"/>
  <c r="O52" i="1"/>
  <c r="N52" i="1"/>
  <c r="Q44" i="1"/>
  <c r="P44" i="1"/>
  <c r="O44" i="1"/>
  <c r="N44" i="1"/>
  <c r="Q36" i="1"/>
  <c r="P36" i="1"/>
  <c r="O36" i="1"/>
  <c r="N36" i="1"/>
  <c r="Q31" i="1"/>
  <c r="Q30" i="1" s="1"/>
  <c r="P31" i="1"/>
  <c r="P30" i="1" s="1"/>
  <c r="O31" i="1"/>
  <c r="O30" i="1" s="1"/>
  <c r="N31" i="1"/>
  <c r="Q27" i="1"/>
  <c r="P27" i="1"/>
  <c r="O27" i="1"/>
  <c r="N27" i="1"/>
  <c r="Q23" i="1"/>
  <c r="P23" i="1"/>
  <c r="O23" i="1"/>
  <c r="N23" i="1"/>
  <c r="Q19" i="1"/>
  <c r="P19" i="1"/>
  <c r="O19" i="1"/>
  <c r="N19" i="1"/>
  <c r="Q15" i="1"/>
  <c r="P15" i="1"/>
  <c r="O15" i="1"/>
  <c r="N15" i="1"/>
  <c r="M17" i="1"/>
  <c r="M28" i="1"/>
  <c r="M24" i="1"/>
  <c r="M32" i="1"/>
  <c r="M30" i="1" s="1"/>
  <c r="M36" i="1"/>
  <c r="M41" i="1"/>
  <c r="M45" i="1"/>
  <c r="M50" i="1"/>
  <c r="M48" i="1" s="1"/>
  <c r="M54" i="1"/>
  <c r="M59" i="1"/>
  <c r="M64" i="1"/>
  <c r="M69" i="1"/>
  <c r="M66" i="1" s="1"/>
  <c r="Q18" i="1"/>
  <c r="P18" i="1"/>
  <c r="O18" i="1"/>
  <c r="N18" i="1"/>
  <c r="M15" i="1"/>
  <c r="M14" i="1" s="1"/>
  <c r="M16" i="1"/>
  <c r="M27" i="1"/>
  <c r="M23" i="1"/>
  <c r="M20" i="1" s="1"/>
  <c r="M33" i="1"/>
  <c r="M37" i="1"/>
  <c r="M42" i="1"/>
  <c r="M46" i="1"/>
  <c r="M40" i="1" s="1"/>
  <c r="M51" i="1"/>
  <c r="M55" i="1"/>
  <c r="M60" i="1"/>
  <c r="M65" i="1"/>
  <c r="M70" i="1"/>
  <c r="P62" i="1"/>
  <c r="P56" i="1" s="1"/>
  <c r="O62" i="1"/>
  <c r="O56" i="1" s="1"/>
  <c r="M62" i="1"/>
  <c r="L70" i="1"/>
  <c r="L69" i="1"/>
  <c r="L68" i="1"/>
  <c r="L67" i="1"/>
  <c r="L65" i="1"/>
  <c r="L64" i="1"/>
  <c r="L63" i="1"/>
  <c r="L62" i="1"/>
  <c r="L61" i="1"/>
  <c r="L60" i="1"/>
  <c r="L59" i="1"/>
  <c r="L58" i="1"/>
  <c r="L57" i="1"/>
  <c r="L55" i="1"/>
  <c r="L54" i="1"/>
  <c r="L53" i="1"/>
  <c r="L52" i="1"/>
  <c r="L51" i="1"/>
  <c r="L50" i="1"/>
  <c r="L49" i="1"/>
  <c r="L47" i="1"/>
  <c r="L46" i="1"/>
  <c r="L45" i="1"/>
  <c r="L44" i="1"/>
  <c r="L43" i="1"/>
  <c r="L42" i="1"/>
  <c r="L41" i="1"/>
  <c r="L39" i="1"/>
  <c r="L38" i="1"/>
  <c r="L37" i="1"/>
  <c r="L36" i="1"/>
  <c r="L35" i="1"/>
  <c r="L34" i="1"/>
  <c r="L33" i="1"/>
  <c r="L32" i="1"/>
  <c r="L31" i="1"/>
  <c r="L22" i="1"/>
  <c r="L23" i="1"/>
  <c r="L24" i="1"/>
  <c r="L25" i="1"/>
  <c r="L26" i="1"/>
  <c r="L27" i="1"/>
  <c r="L28" i="1"/>
  <c r="L29" i="1"/>
  <c r="L21" i="1"/>
  <c r="L16" i="1"/>
  <c r="L17" i="1"/>
  <c r="L18" i="1"/>
  <c r="L19" i="1"/>
  <c r="L15" i="1"/>
  <c r="K15" i="1"/>
  <c r="J70" i="1"/>
  <c r="J69" i="1"/>
  <c r="J68" i="1"/>
  <c r="J67" i="1"/>
  <c r="F66" i="1"/>
  <c r="E66" i="1"/>
  <c r="D66" i="1"/>
  <c r="I65" i="1"/>
  <c r="I64" i="1"/>
  <c r="I63" i="1"/>
  <c r="I62" i="1"/>
  <c r="I61" i="1"/>
  <c r="I60" i="1"/>
  <c r="I59" i="1"/>
  <c r="I58" i="1"/>
  <c r="I57" i="1"/>
  <c r="F56" i="1"/>
  <c r="E56" i="1"/>
  <c r="D56" i="1"/>
  <c r="H55" i="1"/>
  <c r="K54" i="1"/>
  <c r="I53" i="1"/>
  <c r="K53" i="1"/>
  <c r="K52" i="1"/>
  <c r="J52" i="1"/>
  <c r="G52" i="1"/>
  <c r="I52" i="1"/>
  <c r="J51" i="1"/>
  <c r="I51" i="1"/>
  <c r="K51" i="1"/>
  <c r="K50" i="1"/>
  <c r="J50" i="1"/>
  <c r="H50" i="1"/>
  <c r="G50" i="1"/>
  <c r="I50" i="1"/>
  <c r="K49" i="1"/>
  <c r="J49" i="1"/>
  <c r="H49" i="1"/>
  <c r="G49" i="1"/>
  <c r="I49" i="1"/>
  <c r="F48" i="1"/>
  <c r="E48" i="1"/>
  <c r="D48" i="1"/>
  <c r="K47" i="1"/>
  <c r="H47" i="1"/>
  <c r="K46" i="1"/>
  <c r="I46" i="1"/>
  <c r="G46" i="1"/>
  <c r="H46" i="1"/>
  <c r="J45" i="1"/>
  <c r="I45" i="1"/>
  <c r="K45" i="1"/>
  <c r="H44" i="1"/>
  <c r="J43" i="1"/>
  <c r="I43" i="1"/>
  <c r="K43" i="1"/>
  <c r="K42" i="1"/>
  <c r="J42" i="1"/>
  <c r="H42" i="1"/>
  <c r="G42" i="1"/>
  <c r="I42" i="1"/>
  <c r="K41" i="1"/>
  <c r="J41" i="1"/>
  <c r="H41" i="1"/>
  <c r="G41" i="1"/>
  <c r="I41" i="1"/>
  <c r="F40" i="1"/>
  <c r="E40" i="1"/>
  <c r="D40" i="1"/>
  <c r="K39" i="1"/>
  <c r="G39" i="1"/>
  <c r="H39" i="1"/>
  <c r="J38" i="1"/>
  <c r="I38" i="1"/>
  <c r="K38" i="1"/>
  <c r="K37" i="1"/>
  <c r="J37" i="1"/>
  <c r="H37" i="1"/>
  <c r="G37" i="1"/>
  <c r="I37" i="1"/>
  <c r="K36" i="1"/>
  <c r="J36" i="1"/>
  <c r="H36" i="1"/>
  <c r="G36" i="1"/>
  <c r="I36" i="1"/>
  <c r="K35" i="1"/>
  <c r="J35" i="1"/>
  <c r="H35" i="1"/>
  <c r="G35" i="1"/>
  <c r="I35" i="1"/>
  <c r="K34" i="1"/>
  <c r="J34" i="1"/>
  <c r="I34" i="1"/>
  <c r="H34" i="1"/>
  <c r="G34" i="1"/>
  <c r="H33" i="1"/>
  <c r="K32" i="1"/>
  <c r="G32" i="1"/>
  <c r="H32" i="1"/>
  <c r="H31" i="1"/>
  <c r="F30" i="1"/>
  <c r="E30" i="1"/>
  <c r="D30" i="1"/>
  <c r="I29" i="1"/>
  <c r="H29" i="1"/>
  <c r="I28" i="1"/>
  <c r="I27" i="1"/>
  <c r="H27" i="1"/>
  <c r="I26" i="1"/>
  <c r="I25" i="1"/>
  <c r="H25" i="1"/>
  <c r="I24" i="1"/>
  <c r="I23" i="1"/>
  <c r="H23" i="1"/>
  <c r="I22" i="1"/>
  <c r="K21" i="1"/>
  <c r="F20" i="1"/>
  <c r="E20" i="1"/>
  <c r="D20" i="1"/>
  <c r="K19" i="1"/>
  <c r="J19" i="1"/>
  <c r="H19" i="1"/>
  <c r="G19" i="1"/>
  <c r="I19" i="1"/>
  <c r="K18" i="1"/>
  <c r="J18" i="1"/>
  <c r="H18" i="1"/>
  <c r="G18" i="1"/>
  <c r="I18" i="1"/>
  <c r="K17" i="1"/>
  <c r="J17" i="1"/>
  <c r="H17" i="1"/>
  <c r="G17" i="1"/>
  <c r="I17" i="1"/>
  <c r="K16" i="1"/>
  <c r="J16" i="1"/>
  <c r="H16" i="1"/>
  <c r="G16" i="1"/>
  <c r="I16" i="1"/>
  <c r="J15" i="1"/>
  <c r="H15" i="1"/>
  <c r="G15" i="1"/>
  <c r="I15" i="1"/>
  <c r="F14" i="1"/>
  <c r="E14" i="1"/>
  <c r="D14" i="1"/>
  <c r="R15" i="1" l="1"/>
  <c r="R16" i="1"/>
  <c r="R38" i="1"/>
  <c r="R50" i="1"/>
  <c r="N30" i="1"/>
  <c r="N14" i="1"/>
  <c r="N40" i="1"/>
  <c r="N20" i="1"/>
  <c r="N66" i="1"/>
  <c r="N48" i="1"/>
  <c r="R17" i="1"/>
  <c r="R35" i="1"/>
  <c r="R41" i="1"/>
  <c r="R51" i="1"/>
  <c r="O14" i="1"/>
  <c r="O40" i="1"/>
  <c r="O20" i="1"/>
  <c r="O66" i="1"/>
  <c r="O71" i="1" s="1"/>
  <c r="O48" i="1"/>
  <c r="R18" i="1"/>
  <c r="R42" i="1"/>
  <c r="N71" i="1"/>
  <c r="P14" i="1"/>
  <c r="P40" i="1"/>
  <c r="P20" i="1"/>
  <c r="P66" i="1"/>
  <c r="P71" i="1" s="1"/>
  <c r="P48" i="1"/>
  <c r="R36" i="1"/>
  <c r="R19" i="1"/>
  <c r="R34" i="1"/>
  <c r="R37" i="1"/>
  <c r="R43" i="1"/>
  <c r="R45" i="1"/>
  <c r="R49" i="1"/>
  <c r="M56" i="1"/>
  <c r="Q14" i="1"/>
  <c r="Q56" i="1"/>
  <c r="Q66" i="1"/>
  <c r="Q20" i="1"/>
  <c r="Q40" i="1"/>
  <c r="M71" i="1"/>
  <c r="C15" i="1"/>
  <c r="G14" i="1"/>
  <c r="J14" i="1"/>
  <c r="H40" i="1"/>
  <c r="C43" i="1"/>
  <c r="C38" i="1"/>
  <c r="L40" i="1"/>
  <c r="L56" i="1"/>
  <c r="L30" i="1"/>
  <c r="K14" i="1"/>
  <c r="L48" i="1"/>
  <c r="C37" i="1"/>
  <c r="L20" i="1"/>
  <c r="L14" i="1"/>
  <c r="L66" i="1"/>
  <c r="C16" i="1"/>
  <c r="H30" i="1"/>
  <c r="C35" i="1"/>
  <c r="C36" i="1"/>
  <c r="H14" i="1"/>
  <c r="C34" i="1"/>
  <c r="J66" i="1"/>
  <c r="C17" i="1"/>
  <c r="I14" i="1"/>
  <c r="C18" i="1"/>
  <c r="C19" i="1"/>
  <c r="I21" i="1"/>
  <c r="I20" i="1" s="1"/>
  <c r="J33" i="1"/>
  <c r="G21" i="1"/>
  <c r="G31" i="1"/>
  <c r="J32" i="1"/>
  <c r="G33" i="1"/>
  <c r="J39" i="1"/>
  <c r="C42" i="1"/>
  <c r="G44" i="1"/>
  <c r="I47" i="1"/>
  <c r="C51" i="1"/>
  <c r="H21" i="1"/>
  <c r="K22" i="1"/>
  <c r="G22" i="1"/>
  <c r="J22" i="1"/>
  <c r="K24" i="1"/>
  <c r="G24" i="1"/>
  <c r="J24" i="1"/>
  <c r="K26" i="1"/>
  <c r="G26" i="1"/>
  <c r="J26" i="1"/>
  <c r="K28" i="1"/>
  <c r="G28" i="1"/>
  <c r="J28" i="1"/>
  <c r="I31" i="1"/>
  <c r="I33" i="1"/>
  <c r="C41" i="1"/>
  <c r="I44" i="1"/>
  <c r="J47" i="1"/>
  <c r="C50" i="1"/>
  <c r="D71" i="1"/>
  <c r="E71" i="1"/>
  <c r="J31" i="1"/>
  <c r="J44" i="1"/>
  <c r="C49" i="1"/>
  <c r="J21" i="1"/>
  <c r="H22" i="1"/>
  <c r="K23" i="1"/>
  <c r="G23" i="1"/>
  <c r="J23" i="1"/>
  <c r="H24" i="1"/>
  <c r="K25" i="1"/>
  <c r="G25" i="1"/>
  <c r="J25" i="1"/>
  <c r="H26" i="1"/>
  <c r="K27" i="1"/>
  <c r="G27" i="1"/>
  <c r="J27" i="1"/>
  <c r="H28" i="1"/>
  <c r="K29" i="1"/>
  <c r="G29" i="1"/>
  <c r="J29" i="1"/>
  <c r="K31" i="1"/>
  <c r="I32" i="1"/>
  <c r="R32" i="1" s="1"/>
  <c r="K33" i="1"/>
  <c r="I39" i="1"/>
  <c r="R39" i="1" s="1"/>
  <c r="K44" i="1"/>
  <c r="K40" i="1" s="1"/>
  <c r="J46" i="1"/>
  <c r="R46" i="1" s="1"/>
  <c r="G47" i="1"/>
  <c r="I56" i="1"/>
  <c r="F71" i="1"/>
  <c r="I55" i="1"/>
  <c r="J57" i="1"/>
  <c r="J58" i="1"/>
  <c r="J59" i="1"/>
  <c r="J60" i="1"/>
  <c r="J61" i="1"/>
  <c r="J62" i="1"/>
  <c r="J63" i="1"/>
  <c r="J64" i="1"/>
  <c r="J65" i="1"/>
  <c r="G67" i="1"/>
  <c r="K67" i="1"/>
  <c r="G68" i="1"/>
  <c r="K68" i="1"/>
  <c r="G69" i="1"/>
  <c r="K69" i="1"/>
  <c r="G70" i="1"/>
  <c r="K70" i="1"/>
  <c r="H52" i="1"/>
  <c r="R52" i="1" s="1"/>
  <c r="J53" i="1"/>
  <c r="R53" i="1" s="1"/>
  <c r="I54" i="1"/>
  <c r="J55" i="1"/>
  <c r="G57" i="1"/>
  <c r="K57" i="1"/>
  <c r="G58" i="1"/>
  <c r="K58" i="1"/>
  <c r="G59" i="1"/>
  <c r="K59" i="1"/>
  <c r="G60" i="1"/>
  <c r="K60" i="1"/>
  <c r="G61" i="1"/>
  <c r="K61" i="1"/>
  <c r="G62" i="1"/>
  <c r="K62" i="1"/>
  <c r="G63" i="1"/>
  <c r="K63" i="1"/>
  <c r="G64" i="1"/>
  <c r="K64" i="1"/>
  <c r="G65" i="1"/>
  <c r="K65" i="1"/>
  <c r="H67" i="1"/>
  <c r="H68" i="1"/>
  <c r="H69" i="1"/>
  <c r="H70" i="1"/>
  <c r="J54" i="1"/>
  <c r="G55" i="1"/>
  <c r="R55" i="1" s="1"/>
  <c r="K55" i="1"/>
  <c r="K48" i="1" s="1"/>
  <c r="H57" i="1"/>
  <c r="H58" i="1"/>
  <c r="H59" i="1"/>
  <c r="H60" i="1"/>
  <c r="H61" i="1"/>
  <c r="H62" i="1"/>
  <c r="H63" i="1"/>
  <c r="H64" i="1"/>
  <c r="H65" i="1"/>
  <c r="I67" i="1"/>
  <c r="I68" i="1"/>
  <c r="I69" i="1"/>
  <c r="I70" i="1"/>
  <c r="R47" i="1" l="1"/>
  <c r="R29" i="1"/>
  <c r="R27" i="1"/>
  <c r="R25" i="1"/>
  <c r="R23" i="1"/>
  <c r="R28" i="1"/>
  <c r="R21" i="1"/>
  <c r="Q71" i="1"/>
  <c r="R64" i="1"/>
  <c r="R62" i="1"/>
  <c r="R60" i="1"/>
  <c r="R58" i="1"/>
  <c r="R54" i="1"/>
  <c r="R70" i="1"/>
  <c r="R68" i="1"/>
  <c r="R22" i="1"/>
  <c r="R33" i="1"/>
  <c r="R24" i="1"/>
  <c r="R44" i="1"/>
  <c r="R65" i="1"/>
  <c r="R63" i="1"/>
  <c r="R61" i="1"/>
  <c r="R59" i="1"/>
  <c r="R57" i="1"/>
  <c r="R69" i="1"/>
  <c r="R67" i="1"/>
  <c r="R26" i="1"/>
  <c r="R31" i="1"/>
  <c r="R48" i="1"/>
  <c r="R14" i="1"/>
  <c r="C14" i="1"/>
  <c r="C39" i="1"/>
  <c r="I40" i="1"/>
  <c r="L71" i="1"/>
  <c r="K20" i="1"/>
  <c r="I48" i="1"/>
  <c r="C32" i="1"/>
  <c r="I30" i="1"/>
  <c r="J48" i="1"/>
  <c r="K30" i="1"/>
  <c r="C46" i="1"/>
  <c r="K66" i="1"/>
  <c r="C24" i="1"/>
  <c r="C53" i="1"/>
  <c r="C31" i="1"/>
  <c r="G30" i="1"/>
  <c r="K56" i="1"/>
  <c r="C65" i="1"/>
  <c r="C63" i="1"/>
  <c r="C61" i="1"/>
  <c r="C59" i="1"/>
  <c r="G56" i="1"/>
  <c r="C57" i="1"/>
  <c r="C52" i="1"/>
  <c r="H48" i="1"/>
  <c r="C69" i="1"/>
  <c r="C67" i="1"/>
  <c r="G66" i="1"/>
  <c r="J20" i="1"/>
  <c r="J30" i="1"/>
  <c r="C26" i="1"/>
  <c r="H20" i="1"/>
  <c r="C44" i="1"/>
  <c r="C21" i="1"/>
  <c r="G20" i="1"/>
  <c r="C55" i="1"/>
  <c r="J56" i="1"/>
  <c r="C47" i="1"/>
  <c r="C29" i="1"/>
  <c r="C27" i="1"/>
  <c r="C25" i="1"/>
  <c r="C23" i="1"/>
  <c r="C28" i="1"/>
  <c r="C33" i="1"/>
  <c r="G40" i="1"/>
  <c r="H56" i="1"/>
  <c r="I66" i="1"/>
  <c r="H66" i="1"/>
  <c r="C64" i="1"/>
  <c r="C62" i="1"/>
  <c r="C60" i="1"/>
  <c r="C58" i="1"/>
  <c r="C54" i="1"/>
  <c r="C70" i="1"/>
  <c r="C68" i="1"/>
  <c r="J40" i="1"/>
  <c r="C22" i="1"/>
  <c r="G48" i="1"/>
  <c r="R56" i="1" l="1"/>
  <c r="R40" i="1"/>
  <c r="R30" i="1"/>
  <c r="R20" i="1"/>
  <c r="R66" i="1"/>
  <c r="I71" i="1"/>
  <c r="C48" i="1"/>
  <c r="C40" i="1"/>
  <c r="C20" i="1"/>
  <c r="C66" i="1"/>
  <c r="C56" i="1"/>
  <c r="H71" i="1"/>
  <c r="G71" i="1"/>
  <c r="C30" i="1"/>
  <c r="J71" i="1"/>
  <c r="K71" i="1"/>
  <c r="C71" i="1" l="1"/>
  <c r="R71" i="1"/>
</calcChain>
</file>

<file path=xl/sharedStrings.xml><?xml version="1.0" encoding="utf-8"?>
<sst xmlns="http://schemas.openxmlformats.org/spreadsheetml/2006/main" count="94" uniqueCount="93">
  <si>
    <t>Centro de Atención Integral para la Discapacidad</t>
  </si>
  <si>
    <t>Año 2022</t>
  </si>
  <si>
    <t>Ejecución de Gastos y Aplicaciones Financieras</t>
  </si>
  <si>
    <t>En RD$</t>
  </si>
  <si>
    <t>Telefax y Correo</t>
  </si>
  <si>
    <t xml:space="preserve">Total </t>
  </si>
  <si>
    <t>Presupuesto Aprobado</t>
  </si>
  <si>
    <t>Presupuesto Modificado</t>
  </si>
  <si>
    <t xml:space="preserve">Enero </t>
  </si>
  <si>
    <t xml:space="preserve">Febrero </t>
  </si>
  <si>
    <t>Marzo</t>
  </si>
  <si>
    <t>Abril</t>
  </si>
  <si>
    <t>Mayo</t>
  </si>
  <si>
    <t>Junio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</si>
  <si>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</si>
  <si>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</si>
  <si>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</si>
  <si>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</si>
  <si>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</si>
  <si>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</si>
  <si>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</si>
  <si>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</si>
  <si>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</si>
  <si>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</si>
  <si>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</si>
  <si>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</si>
  <si>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</si>
  <si>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</si>
  <si>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</si>
  <si>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</si>
  <si>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</si>
  <si>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</si>
  <si>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</si>
  <si>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</si>
  <si>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</si>
  <si>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 xml:space="preserve">2.3.4 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</si>
  <si>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</si>
  <si>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</si>
  <si>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</si>
  <si>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</si>
  <si>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</si>
  <si>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</si>
  <si>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</si>
  <si>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</si>
  <si>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</si>
  <si>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</si>
  <si>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</si>
  <si>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</si>
  <si>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</si>
  <si>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</si>
  <si>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</si>
  <si>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</si>
  <si>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</si>
  <si>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</si>
  <si>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</si>
  <si>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</si>
  <si>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</si>
  <si>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</si>
  <si>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</si>
  <si>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</si>
  <si>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</si>
  <si>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</si>
  <si>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</si>
  <si>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</si>
  <si>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</si>
  <si>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</si>
  <si>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</si>
  <si>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</si>
  <si>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</si>
  <si>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</si>
  <si>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</si>
  <si>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</si>
  <si>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</si>
  <si>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Total Gastos</t>
  </si>
  <si>
    <t>Fuente: SIGEF</t>
  </si>
  <si>
    <t>Total devengado:</t>
  </si>
  <si>
    <t>Son los recursos financieros que surgen con la oblicación de pago por la recepción de conformidad</t>
  </si>
  <si>
    <t xml:space="preserve"> de obras, bienes y servicios oportunamente contratados o, en los casos de gastos sin contraprestación, </t>
  </si>
  <si>
    <t xml:space="preserve">por haberse cumplido los requisitos administrativos dispuestos por el reglamento de la presente </t>
  </si>
  <si>
    <t>ley 423-06.</t>
  </si>
  <si>
    <t xml:space="preserve">                                                  </t>
  </si>
  <si>
    <t>Marleny Aristy Almonte</t>
  </si>
  <si>
    <t>Dr. Henry Rosa Polanco</t>
  </si>
  <si>
    <t xml:space="preserve">Encargada Departamento Administrativo y Financiero                           </t>
  </si>
  <si>
    <t>Director Nacional</t>
  </si>
  <si>
    <t>Julio</t>
  </si>
  <si>
    <t>Agosto</t>
  </si>
  <si>
    <t>Septiembre</t>
  </si>
  <si>
    <t>Octubre</t>
  </si>
  <si>
    <t>Noviembre</t>
  </si>
  <si>
    <t>2.6.6</t>
  </si>
  <si>
    <t>Diciembre</t>
  </si>
  <si>
    <t>Fecha de Registro: hasta el 31 de Diciembre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</si>
</sst>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9"/>
      <color indexed="81"/>
      <name val="Tahoma"/>
      <family val="2"/>
    </font>
    <font>
      <b/>
      <sz val="11"/>
      <color theme="4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3" fillId="0" borderId="0" xfId="0" applyFont="1"/>
    <xf numFmtId="4" fontId="2" fillId="0" borderId="0" xfId="0" applyNumberFormat="1" applyFont="1"/>
    <xf numFmtId="43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3" fontId="5" fillId="0" borderId="1" xfId="1" applyFont="1" applyBorder="1" applyAlignment="1">
      <alignment horizontal="left" vertical="center" wrapText="1"/>
    </xf>
    <xf numFmtId="43" fontId="2" fillId="0" borderId="0" xfId="1" applyFont="1"/>
    <xf numFmtId="0" fontId="5" fillId="0" borderId="0" xfId="0" applyFont="1" applyAlignment="1">
      <alignment horizontal="left" vertical="center" wrapText="1"/>
    </xf>
    <xf numFmtId="4" fontId="5" fillId="0" borderId="0" xfId="1" applyNumberFormat="1" applyFont="1" applyAlignment="1">
      <alignment vertical="center" wrapText="1"/>
    </xf>
    <xf numFmtId="0" fontId="5" fillId="0" borderId="0" xfId="0" applyFont="1"/>
    <xf numFmtId="2" fontId="2" fillId="0" borderId="0" xfId="2" applyNumberFormat="1" applyFont="1"/>
    <xf numFmtId="0" fontId="2" fillId="0" borderId="0" xfId="0" applyFont="1" applyAlignment="1">
      <alignment horizontal="left" vertical="center" wrapText="1" indent="2"/>
    </xf>
    <xf numFmtId="4" fontId="2" fillId="0" borderId="0" xfId="1" applyNumberFormat="1" applyFont="1"/>
    <xf numFmtId="4" fontId="5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2" fillId="0" borderId="0" xfId="0" applyNumberFormat="1" applyFont="1"/>
    <xf numFmtId="0" fontId="4" fillId="4" borderId="2" xfId="0" applyFont="1" applyFill="1" applyBorder="1" applyAlignment="1">
      <alignment horizontal="left" vertical="center" wrapText="1"/>
    </xf>
    <xf numFmtId="4" fontId="5" fillId="4" borderId="2" xfId="0" applyNumberFormat="1" applyFont="1" applyFill="1" applyBorder="1" applyAlignment="1">
      <alignment horizontal="right" vertical="center" wrapText="1"/>
    </xf>
    <xf numFmtId="164" fontId="2" fillId="0" borderId="0" xfId="0" applyNumberFormat="1" applyFont="1"/>
    <xf numFmtId="0" fontId="5" fillId="0" borderId="0" xfId="0" applyFont="1" applyAlignment="1">
      <alignment horizontal="center" vertical="center"/>
    </xf>
    <xf numFmtId="4" fontId="5" fillId="0" borderId="0" xfId="0" applyNumberFormat="1" applyFont="1"/>
    <xf numFmtId="0" fontId="2" fillId="0" borderId="0" xfId="0" applyFont="1" applyAlignment="1"/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top"/>
    </xf>
    <xf numFmtId="4" fontId="0" fillId="0" borderId="0" xfId="0" applyNumberFormat="1"/>
    <xf numFmtId="0" fontId="7" fillId="0" borderId="3" xfId="0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409016</xdr:colOff>
      <xdr:row>4</xdr:row>
      <xdr:rowOff>33619</xdr:rowOff>
    </xdr:from>
    <xdr:to>
      <xdr:col>1</xdr:col>
      <xdr:colOff>2510118</xdr:colOff>
      <xdr:row>8</xdr:row>
      <xdr:rowOff>170173</xdr:rowOff>
    </xdr:to>
    <xdr:pic>
      <xdr:nvPicPr>
        <xdr:cNvPr id="2" name="3 Imagen" descr="C:\Users\jose.perez.MSP\Desktop\NUEVA LINEA GRAFICA SALUD PUBLICA\CABECILLAS MINISTERIO DE SALUD NUEVO LOGO\30 HOJA TIMBRADA Dpto Ejecución Presupuestaria DF\TIMBRADO Departamento de Ejecución Presupuestaria-0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95" r="35832" b="31429"/>
        <a:stretch>
          <a:fillRect/>
        </a:stretch>
      </xdr:blipFill>
      <xdr:spPr bwMode="auto">
        <a:xfrm>
          <a:off x="409016" y="986119"/>
          <a:ext cx="2101102" cy="1050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15</xdr:col>
      <xdr:colOff>1210234</xdr:colOff>
      <xdr:row>5</xdr:row>
      <xdr:rowOff>11206</xdr:rowOff>
    </xdr:from>
    <xdr:ext cx="2095501" cy="753956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910175" y="1187824"/>
          <a:ext cx="2095501" cy="75395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F/Presupuesto/Presupuesto%20Vs%20Ejecucion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F/Presupuesto/Presupuesto%20Vs%20Ejecucion%20202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Presupuesto CAID 2022 mod"/>
      <sheetName val="Presupuesto CAID 2022 mod maa"/>
      <sheetName val="Presupuesto CAID 2022"/>
      <sheetName val="Hoja2"/>
      <sheetName val="Plantilla Ejecución OAI"/>
      <sheetName val="Ejecutado Devengado 2022"/>
      <sheetName val="Planilla de presupuest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C10" t="str">
            <v>CUENTA</v>
          </cell>
          <cell r="D10" t="str">
            <v>DESCRIPCION</v>
          </cell>
          <cell r="E10" t="str">
            <v>TOTAL GENERAL</v>
          </cell>
          <cell r="F10" t="str">
            <v>ENERO</v>
          </cell>
          <cell r="G10" t="str">
            <v>FEBRERO</v>
          </cell>
          <cell r="H10" t="str">
            <v>MARZO</v>
          </cell>
          <cell r="I10" t="str">
            <v>ABRIL</v>
          </cell>
          <cell r="J10" t="str">
            <v>MAYO</v>
          </cell>
          <cell r="K10" t="str">
            <v>JUNIO</v>
          </cell>
        </row>
        <row r="11">
          <cell r="C11">
            <v>2.1</v>
          </cell>
          <cell r="D11" t="str">
            <v>REMUNERACIONES Y CONTRIBUCIONES</v>
          </cell>
          <cell r="E11">
            <v>318190991</v>
          </cell>
          <cell r="F11">
            <v>0</v>
          </cell>
          <cell r="G11">
            <v>37318968.469999999</v>
          </cell>
          <cell r="H11">
            <v>19293439.140000001</v>
          </cell>
          <cell r="I11">
            <v>21581008.240000002</v>
          </cell>
          <cell r="J11">
            <v>20422105.310000002</v>
          </cell>
          <cell r="K11">
            <v>20745020.330000002</v>
          </cell>
        </row>
        <row r="12">
          <cell r="C12" t="str">
            <v>2.1.1</v>
          </cell>
          <cell r="D12" t="str">
            <v>REMUNERACIONES</v>
          </cell>
          <cell r="E12">
            <v>247173780.11944398</v>
          </cell>
          <cell r="F12">
            <v>0</v>
          </cell>
          <cell r="G12">
            <v>31419442.91</v>
          </cell>
          <cell r="H12">
            <v>16271830.130000001</v>
          </cell>
          <cell r="I12">
            <v>18480226.41</v>
          </cell>
          <cell r="J12">
            <v>17249517.880000003</v>
          </cell>
          <cell r="K12">
            <v>17536884.550000001</v>
          </cell>
        </row>
        <row r="13">
          <cell r="C13" t="str">
            <v>2.1.1.1</v>
          </cell>
          <cell r="D13" t="str">
            <v>Remuneraciones al personal fijo</v>
          </cell>
          <cell r="E13">
            <v>191089179</v>
          </cell>
          <cell r="F13">
            <v>0</v>
          </cell>
          <cell r="G13">
            <v>30361326.91</v>
          </cell>
          <cell r="H13">
            <v>15201113.380000001</v>
          </cell>
          <cell r="I13">
            <v>15419174.550000001</v>
          </cell>
          <cell r="J13">
            <v>15714417.880000001</v>
          </cell>
          <cell r="K13">
            <v>15856784.550000001</v>
          </cell>
        </row>
        <row r="14">
          <cell r="C14" t="str">
            <v>2.1.1.1.01</v>
          </cell>
          <cell r="D14" t="str">
            <v>Sueldos Fijos</v>
          </cell>
          <cell r="E14">
            <v>191089179</v>
          </cell>
          <cell r="F14">
            <v>0</v>
          </cell>
          <cell r="G14">
            <v>30361326.91</v>
          </cell>
          <cell r="H14">
            <v>15201113.380000001</v>
          </cell>
          <cell r="I14">
            <v>15419174.550000001</v>
          </cell>
          <cell r="J14">
            <v>15714417.880000001</v>
          </cell>
          <cell r="K14">
            <v>15856784.550000001</v>
          </cell>
        </row>
        <row r="15">
          <cell r="C15" t="str">
            <v>2.1.1.2</v>
          </cell>
          <cell r="D15" t="str">
            <v>Remuneraciones al personal con carácter transitorio</v>
          </cell>
          <cell r="E15">
            <v>5000696.04</v>
          </cell>
          <cell r="F15">
            <v>0</v>
          </cell>
          <cell r="G15">
            <v>1058116</v>
          </cell>
          <cell r="H15">
            <v>1029600</v>
          </cell>
          <cell r="I15">
            <v>1352600</v>
          </cell>
          <cell r="J15">
            <v>1535100</v>
          </cell>
          <cell r="K15">
            <v>1680100</v>
          </cell>
        </row>
        <row r="16">
          <cell r="C16" t="str">
            <v>2.1.1.2.01</v>
          </cell>
          <cell r="D16" t="str">
            <v>Personal Igualado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 t="str">
            <v>2.1.1.2.03</v>
          </cell>
          <cell r="D17" t="str">
            <v>Suplencias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 t="str">
            <v>2.1.1.2.04</v>
          </cell>
          <cell r="D18" t="str">
            <v>Servicios Especiales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 t="str">
            <v>2.1.1.2.05</v>
          </cell>
          <cell r="D19" t="str">
            <v>Sueldos al Personal Periodo Probatorio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C20" t="str">
            <v>2.1.1.2.08</v>
          </cell>
          <cell r="D20" t="str">
            <v>Sueldos al Personal Contratado e Igualado - 2019</v>
          </cell>
          <cell r="E20">
            <v>5000696.04</v>
          </cell>
          <cell r="F20">
            <v>0</v>
          </cell>
          <cell r="G20">
            <v>1058116</v>
          </cell>
          <cell r="H20">
            <v>909600</v>
          </cell>
          <cell r="I20">
            <v>1122600</v>
          </cell>
          <cell r="J20">
            <v>1305100</v>
          </cell>
          <cell r="K20">
            <v>1450100</v>
          </cell>
        </row>
        <row r="21">
          <cell r="C21" t="str">
            <v>2.1.1.2.09</v>
          </cell>
          <cell r="D21" t="str">
            <v>Personal de Carácter eventual</v>
          </cell>
          <cell r="E21">
            <v>0</v>
          </cell>
          <cell r="F21">
            <v>0</v>
          </cell>
          <cell r="G21">
            <v>0</v>
          </cell>
          <cell r="H21">
            <v>120000</v>
          </cell>
          <cell r="I21">
            <v>230000</v>
          </cell>
          <cell r="J21">
            <v>230000</v>
          </cell>
          <cell r="K21">
            <v>230000</v>
          </cell>
        </row>
        <row r="22">
          <cell r="C22" t="str">
            <v>2.1.1.2.11</v>
          </cell>
          <cell r="D22" t="str">
            <v>Sueldo temporal a personal fijo en cargos de carrera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 t="str">
            <v>2.1.1.3</v>
          </cell>
          <cell r="D23" t="str">
            <v xml:space="preserve">Sueldos a personal fijo en tramites de pensiones 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 t="str">
            <v>2.1.1.3.01</v>
          </cell>
          <cell r="D24" t="str">
            <v xml:space="preserve">Sueldos a personal fijo en tramites de pensiones 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 t="str">
            <v>2.1.1.4</v>
          </cell>
          <cell r="D25" t="str">
            <v>Sueldo anual No.13</v>
          </cell>
          <cell r="E25">
            <v>51083905.079443999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 t="str">
            <v>2.1.1.4.01</v>
          </cell>
          <cell r="D26" t="str">
            <v>Salario No. 13</v>
          </cell>
          <cell r="E26">
            <v>51083905.079443999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C27" t="str">
            <v>2.1.1.5</v>
          </cell>
          <cell r="D27" t="str">
            <v>Prestaciones económicas</v>
          </cell>
          <cell r="E27">
            <v>0</v>
          </cell>
          <cell r="F27">
            <v>0</v>
          </cell>
          <cell r="G27">
            <v>0</v>
          </cell>
          <cell r="H27">
            <v>41116.75</v>
          </cell>
          <cell r="I27">
            <v>1708451.86</v>
          </cell>
          <cell r="J27">
            <v>0</v>
          </cell>
          <cell r="K27">
            <v>0</v>
          </cell>
        </row>
        <row r="28">
          <cell r="C28" t="str">
            <v>2.1.1.5.03</v>
          </cell>
          <cell r="D28" t="str">
            <v>Prestacion Laboral por Desvinculación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1084473.33</v>
          </cell>
          <cell r="J28">
            <v>0</v>
          </cell>
          <cell r="K28">
            <v>0</v>
          </cell>
        </row>
        <row r="29">
          <cell r="C29" t="str">
            <v>2.1.1.5.04</v>
          </cell>
          <cell r="D29" t="str">
            <v>Proporción de vacaciones no disfrutadas</v>
          </cell>
          <cell r="E29">
            <v>0</v>
          </cell>
          <cell r="F29">
            <v>0</v>
          </cell>
          <cell r="G29">
            <v>0</v>
          </cell>
          <cell r="H29">
            <v>41116.75</v>
          </cell>
          <cell r="I29">
            <v>623978.53</v>
          </cell>
          <cell r="J29">
            <v>0</v>
          </cell>
          <cell r="K29">
            <v>0</v>
          </cell>
        </row>
        <row r="30">
          <cell r="C30" t="str">
            <v>2.1.2</v>
          </cell>
          <cell r="D30" t="str">
            <v>SOBRESUELDOS</v>
          </cell>
          <cell r="E30">
            <v>39755490.760000005</v>
          </cell>
          <cell r="F30">
            <v>0</v>
          </cell>
          <cell r="G30">
            <v>1134566.67</v>
          </cell>
          <cell r="H30">
            <v>559066.67000000004</v>
          </cell>
          <cell r="I30">
            <v>558500</v>
          </cell>
          <cell r="J30">
            <v>558500</v>
          </cell>
          <cell r="K30">
            <v>550000</v>
          </cell>
        </row>
        <row r="31">
          <cell r="C31" t="str">
            <v>2.1.2.2</v>
          </cell>
          <cell r="D31" t="str">
            <v xml:space="preserve">Compensación </v>
          </cell>
          <cell r="E31">
            <v>39755490.760000005</v>
          </cell>
          <cell r="F31">
            <v>0</v>
          </cell>
          <cell r="G31">
            <v>1134566.67</v>
          </cell>
          <cell r="H31">
            <v>559066.67000000004</v>
          </cell>
          <cell r="I31">
            <v>558500</v>
          </cell>
          <cell r="J31">
            <v>558500</v>
          </cell>
          <cell r="K31">
            <v>550000</v>
          </cell>
        </row>
        <row r="32">
          <cell r="C32" t="str">
            <v>2.1.2.2.01</v>
          </cell>
          <cell r="D32" t="str">
            <v>Compensación por gastos de alimentación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C33" t="str">
            <v>2.1.2.2.03</v>
          </cell>
          <cell r="D33" t="str">
            <v>Pago de horas extraordinarias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C34" t="str">
            <v>2.1.2.2.05</v>
          </cell>
          <cell r="D34" t="str">
            <v>Compensacion Servicios de Seguridad</v>
          </cell>
          <cell r="E34">
            <v>7686000</v>
          </cell>
          <cell r="F34">
            <v>0</v>
          </cell>
          <cell r="G34">
            <v>1134566.67</v>
          </cell>
          <cell r="H34">
            <v>559066.67000000004</v>
          </cell>
          <cell r="I34">
            <v>558500</v>
          </cell>
          <cell r="J34">
            <v>558500</v>
          </cell>
          <cell r="K34">
            <v>550000</v>
          </cell>
        </row>
        <row r="35">
          <cell r="C35" t="str">
            <v>2.1.2.2.06</v>
          </cell>
          <cell r="D35" t="str">
            <v>Incentivo por Rendimiento Individual</v>
          </cell>
          <cell r="E35">
            <v>16034745.380000001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C36" t="str">
            <v>2.1.2.2.09</v>
          </cell>
          <cell r="D36" t="str">
            <v>Bono por Desempeño a servidores de carrera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C37" t="str">
            <v>2.1.2.2.10</v>
          </cell>
          <cell r="D37" t="str">
            <v>Compensacion por cumplimiento de indicadores del MAP</v>
          </cell>
          <cell r="E37">
            <v>16034745.380000001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C38" t="str">
            <v>2.1.3</v>
          </cell>
          <cell r="D38" t="str">
            <v>DIETAS Y GASTOS DE REPRESENTACION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C39" t="str">
            <v>2.1.3.2</v>
          </cell>
          <cell r="D39" t="str">
            <v xml:space="preserve">Gastos de representacion   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C40" t="str">
            <v>2.1.3.2.01</v>
          </cell>
          <cell r="D40" t="str">
            <v>Gastos de representacion en el pais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C41" t="str">
            <v>2.1.4</v>
          </cell>
          <cell r="D41" t="str">
            <v>GRATIFICACIONES Y BONIFICACIONES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C42" t="str">
            <v>2.1.4.2.02</v>
          </cell>
          <cell r="D42" t="str">
            <v>Gratificaciones por Pasantías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C43" t="str">
            <v>2.1.5</v>
          </cell>
          <cell r="D43" t="str">
            <v>CONTRIBUCIONES A LA SEGURIDAD SOCIAL</v>
          </cell>
          <cell r="E43">
            <v>31261720.120556004</v>
          </cell>
          <cell r="F43">
            <v>0</v>
          </cell>
          <cell r="G43">
            <v>4764958.8900000006</v>
          </cell>
          <cell r="H43">
            <v>2462542.34</v>
          </cell>
          <cell r="I43">
            <v>2542281.83</v>
          </cell>
          <cell r="J43">
            <v>2614087.4300000002</v>
          </cell>
          <cell r="K43">
            <v>2658135.7799999998</v>
          </cell>
        </row>
        <row r="44">
          <cell r="C44" t="str">
            <v>2.1.5.1</v>
          </cell>
          <cell r="D44" t="str">
            <v xml:space="preserve">Contribuciones al Seguro de Salud </v>
          </cell>
          <cell r="E44">
            <v>14447709.349236</v>
          </cell>
          <cell r="F44">
            <v>0</v>
          </cell>
          <cell r="G44">
            <v>2213503.25</v>
          </cell>
          <cell r="H44">
            <v>1144562.81</v>
          </cell>
          <cell r="I44">
            <v>1182924.03</v>
          </cell>
          <cell r="J44">
            <v>1216796.02</v>
          </cell>
          <cell r="K44">
            <v>1237170.31</v>
          </cell>
        </row>
        <row r="45">
          <cell r="C45" t="str">
            <v>2.1.5.1.01</v>
          </cell>
          <cell r="D45" t="str">
            <v>Contribuciones al Seguro de Salud</v>
          </cell>
          <cell r="E45">
            <v>14447709.349236</v>
          </cell>
          <cell r="F45">
            <v>0</v>
          </cell>
          <cell r="G45">
            <v>2213503.25</v>
          </cell>
          <cell r="H45">
            <v>1144562.81</v>
          </cell>
          <cell r="I45">
            <v>1182924.03</v>
          </cell>
          <cell r="J45">
            <v>1216796.02</v>
          </cell>
          <cell r="K45">
            <v>1237170.31</v>
          </cell>
        </row>
        <row r="46">
          <cell r="C46" t="str">
            <v>2.1.5.2</v>
          </cell>
          <cell r="D46" t="str">
            <v>Contribuciones al Seguro de Pensiones</v>
          </cell>
          <cell r="E46">
            <v>14468086.41884</v>
          </cell>
          <cell r="F46">
            <v>0</v>
          </cell>
          <cell r="G46">
            <v>2230265.9500000002</v>
          </cell>
          <cell r="H46">
            <v>1152380.67</v>
          </cell>
          <cell r="I46">
            <v>1190796.01</v>
          </cell>
          <cell r="J46">
            <v>1224715.79</v>
          </cell>
          <cell r="K46">
            <v>1245118.82</v>
          </cell>
        </row>
        <row r="47">
          <cell r="C47" t="str">
            <v>2.1.5.2.01</v>
          </cell>
          <cell r="D47" t="str">
            <v>Contribuciones al Seguro de Pensiones</v>
          </cell>
          <cell r="E47">
            <v>14468086.41884</v>
          </cell>
          <cell r="F47">
            <v>0</v>
          </cell>
          <cell r="G47">
            <v>2230265.9500000002</v>
          </cell>
          <cell r="H47">
            <v>1152380.67</v>
          </cell>
          <cell r="I47">
            <v>1190796.01</v>
          </cell>
          <cell r="J47">
            <v>1224715.79</v>
          </cell>
          <cell r="K47">
            <v>1245118.82</v>
          </cell>
        </row>
        <row r="48">
          <cell r="C48" t="str">
            <v>2.1.5.3</v>
          </cell>
          <cell r="D48" t="str">
            <v>Contribuciones al Seguroo de Riesgo Laboral</v>
          </cell>
          <cell r="E48">
            <v>2345924.3524799999</v>
          </cell>
          <cell r="F48">
            <v>0</v>
          </cell>
          <cell r="G48">
            <v>321189.69</v>
          </cell>
          <cell r="H48">
            <v>165598.85999999999</v>
          </cell>
          <cell r="I48">
            <v>168561.79</v>
          </cell>
          <cell r="J48">
            <v>172575.62</v>
          </cell>
          <cell r="K48">
            <v>175846.65</v>
          </cell>
        </row>
        <row r="49">
          <cell r="C49" t="str">
            <v>2.1.5.3.01</v>
          </cell>
          <cell r="D49" t="str">
            <v>Contribuciones al Seguro de Riesgo Laboral</v>
          </cell>
          <cell r="E49">
            <v>2345924.3524799999</v>
          </cell>
          <cell r="F49">
            <v>0</v>
          </cell>
          <cell r="G49">
            <v>321189.69</v>
          </cell>
          <cell r="H49">
            <v>165598.85999999999</v>
          </cell>
          <cell r="I49">
            <v>168561.79</v>
          </cell>
          <cell r="J49">
            <v>172575.62</v>
          </cell>
          <cell r="K49">
            <v>175846.65</v>
          </cell>
        </row>
        <row r="50">
          <cell r="C50">
            <v>2.2000000000000002</v>
          </cell>
          <cell r="D50" t="str">
            <v>CONTRATACION DE SERVICIOS</v>
          </cell>
          <cell r="E50">
            <v>36011225.93</v>
          </cell>
          <cell r="F50">
            <v>0</v>
          </cell>
          <cell r="G50">
            <v>878246.48</v>
          </cell>
          <cell r="H50">
            <v>1938409.3599999999</v>
          </cell>
          <cell r="I50">
            <v>1766097.69</v>
          </cell>
          <cell r="J50">
            <v>3061550.04</v>
          </cell>
          <cell r="K50">
            <v>974265.6</v>
          </cell>
        </row>
        <row r="51">
          <cell r="C51" t="str">
            <v>2.2.1</v>
          </cell>
          <cell r="D51" t="str">
            <v>SERVICIOS BÁSICOS</v>
          </cell>
          <cell r="E51">
            <v>18575820</v>
          </cell>
          <cell r="F51">
            <v>0</v>
          </cell>
          <cell r="G51">
            <v>878246.48</v>
          </cell>
          <cell r="H51">
            <v>1938409.3599999999</v>
          </cell>
          <cell r="I51">
            <v>1634888.69</v>
          </cell>
          <cell r="J51">
            <v>2385017.48</v>
          </cell>
          <cell r="K51">
            <v>318690.90999999997</v>
          </cell>
        </row>
        <row r="52">
          <cell r="C52" t="str">
            <v>2.2.1.1</v>
          </cell>
          <cell r="D52" t="str">
            <v>Radiocomunicación</v>
          </cell>
          <cell r="E52">
            <v>78750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C53" t="str">
            <v>2.2.1.1.01</v>
          </cell>
          <cell r="D53" t="str">
            <v>Radiocomunicación</v>
          </cell>
          <cell r="E53">
            <v>78750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C54" t="str">
            <v>2.2.1.2</v>
          </cell>
          <cell r="D54" t="str">
            <v>Servicios Telefonicos Larga Distancia</v>
          </cell>
          <cell r="E54">
            <v>175000</v>
          </cell>
          <cell r="F54">
            <v>0</v>
          </cell>
          <cell r="G54">
            <v>0</v>
          </cell>
          <cell r="H54">
            <v>13</v>
          </cell>
          <cell r="I54">
            <v>0</v>
          </cell>
          <cell r="J54">
            <v>0</v>
          </cell>
          <cell r="K54">
            <v>0</v>
          </cell>
        </row>
        <row r="55">
          <cell r="C55" t="str">
            <v>2.2.1.2.01</v>
          </cell>
          <cell r="D55" t="str">
            <v>Servicio Telefónico de Larga Distancia</v>
          </cell>
          <cell r="E55">
            <v>175000</v>
          </cell>
          <cell r="F55">
            <v>0</v>
          </cell>
          <cell r="G55">
            <v>0</v>
          </cell>
          <cell r="H55">
            <v>13</v>
          </cell>
          <cell r="I55">
            <v>0</v>
          </cell>
          <cell r="J55">
            <v>0</v>
          </cell>
          <cell r="K55">
            <v>0</v>
          </cell>
        </row>
        <row r="56">
          <cell r="C56" t="str">
            <v>2.2.1.3</v>
          </cell>
          <cell r="D56" t="str">
            <v>Telefono Local</v>
          </cell>
          <cell r="E56">
            <v>3850606</v>
          </cell>
          <cell r="F56">
            <v>0</v>
          </cell>
          <cell r="G56">
            <v>122261.22</v>
          </cell>
          <cell r="H56">
            <v>150637.07999999999</v>
          </cell>
          <cell r="I56">
            <v>39764.449999999997</v>
          </cell>
          <cell r="J56">
            <v>119695.09</v>
          </cell>
          <cell r="K56">
            <v>23072.27</v>
          </cell>
        </row>
        <row r="57">
          <cell r="C57" t="str">
            <v>2.2.1.3.01</v>
          </cell>
          <cell r="D57" t="str">
            <v>Teléfono Local</v>
          </cell>
          <cell r="E57">
            <v>3850606</v>
          </cell>
          <cell r="F57">
            <v>0</v>
          </cell>
          <cell r="G57">
            <v>122261.22</v>
          </cell>
          <cell r="H57">
            <v>150637.07999999999</v>
          </cell>
          <cell r="I57">
            <v>39764.449999999997</v>
          </cell>
          <cell r="J57">
            <v>119695.09</v>
          </cell>
          <cell r="K57">
            <v>23072.27</v>
          </cell>
        </row>
        <row r="58">
          <cell r="C58" t="str">
            <v>2.2.1.5</v>
          </cell>
          <cell r="D58" t="str">
            <v>Servicio de Internet y Televisión por Cable</v>
          </cell>
          <cell r="E58">
            <v>5533555</v>
          </cell>
          <cell r="F58">
            <v>0</v>
          </cell>
          <cell r="G58">
            <v>716393.26</v>
          </cell>
          <cell r="H58">
            <v>1392759.18</v>
          </cell>
          <cell r="I58">
            <v>813241.93</v>
          </cell>
          <cell r="J58">
            <v>1477768.19</v>
          </cell>
          <cell r="K58">
            <v>-493495.2</v>
          </cell>
        </row>
        <row r="59">
          <cell r="C59" t="str">
            <v>2.2.1.5.01</v>
          </cell>
          <cell r="D59" t="str">
            <v>Servicio de Internet y Televisión por Cable</v>
          </cell>
          <cell r="E59">
            <v>5533555</v>
          </cell>
          <cell r="F59">
            <v>0</v>
          </cell>
          <cell r="G59">
            <v>716393.26</v>
          </cell>
          <cell r="H59">
            <v>1392759.18</v>
          </cell>
          <cell r="I59">
            <v>813241.93</v>
          </cell>
          <cell r="J59">
            <v>1477768.19</v>
          </cell>
          <cell r="K59">
            <v>-493495.2</v>
          </cell>
        </row>
        <row r="60">
          <cell r="C60" t="str">
            <v>2.2.1.6</v>
          </cell>
          <cell r="D60" t="str">
            <v>Electricidad</v>
          </cell>
          <cell r="E60">
            <v>8687909</v>
          </cell>
          <cell r="F60">
            <v>0</v>
          </cell>
          <cell r="G60">
            <v>0</v>
          </cell>
          <cell r="H60">
            <v>383226.1</v>
          </cell>
          <cell r="I60">
            <v>736235.31</v>
          </cell>
          <cell r="J60">
            <v>772921.2</v>
          </cell>
          <cell r="K60">
            <v>771489.84</v>
          </cell>
        </row>
        <row r="61">
          <cell r="C61" t="str">
            <v>2.2.1.6.01</v>
          </cell>
          <cell r="D61" t="str">
            <v>Energia Eléctrica</v>
          </cell>
          <cell r="E61">
            <v>8687909</v>
          </cell>
          <cell r="F61">
            <v>0</v>
          </cell>
          <cell r="G61">
            <v>0</v>
          </cell>
          <cell r="H61">
            <v>383226.1</v>
          </cell>
          <cell r="I61">
            <v>736235.31</v>
          </cell>
          <cell r="J61">
            <v>772921.2</v>
          </cell>
          <cell r="K61">
            <v>771489.84</v>
          </cell>
        </row>
        <row r="62">
          <cell r="C62" t="str">
            <v>2.2.1.7</v>
          </cell>
          <cell r="D62" t="str">
            <v>Agua</v>
          </cell>
          <cell r="E62">
            <v>200000</v>
          </cell>
          <cell r="F62">
            <v>0</v>
          </cell>
          <cell r="G62">
            <v>39592</v>
          </cell>
          <cell r="H62">
            <v>11774</v>
          </cell>
          <cell r="I62">
            <v>15647</v>
          </cell>
          <cell r="J62">
            <v>14633</v>
          </cell>
          <cell r="K62">
            <v>17624</v>
          </cell>
        </row>
        <row r="63">
          <cell r="C63" t="str">
            <v>2.2.1.7.01</v>
          </cell>
          <cell r="D63" t="str">
            <v>Agua</v>
          </cell>
          <cell r="E63">
            <v>200000</v>
          </cell>
          <cell r="F63">
            <v>0</v>
          </cell>
          <cell r="G63">
            <v>39592</v>
          </cell>
          <cell r="H63">
            <v>11774</v>
          </cell>
          <cell r="I63">
            <v>15647</v>
          </cell>
          <cell r="J63">
            <v>14633</v>
          </cell>
          <cell r="K63">
            <v>17624</v>
          </cell>
        </row>
        <row r="64">
          <cell r="C64" t="str">
            <v>2.2.1.8</v>
          </cell>
          <cell r="D64" t="str">
            <v>Recoleccion de Residuos</v>
          </cell>
          <cell r="E64">
            <v>50000</v>
          </cell>
          <cell r="F64">
            <v>0</v>
          </cell>
          <cell r="G64">
            <v>0</v>
          </cell>
          <cell r="H64">
            <v>0</v>
          </cell>
          <cell r="I64">
            <v>30000</v>
          </cell>
          <cell r="J64">
            <v>0</v>
          </cell>
          <cell r="K64">
            <v>0</v>
          </cell>
        </row>
        <row r="65">
          <cell r="C65" t="str">
            <v>2.2.1.8.01</v>
          </cell>
          <cell r="D65" t="str">
            <v>Recoleccion de Residuos</v>
          </cell>
          <cell r="E65">
            <v>50000</v>
          </cell>
          <cell r="F65">
            <v>0</v>
          </cell>
          <cell r="G65">
            <v>0</v>
          </cell>
          <cell r="H65">
            <v>0</v>
          </cell>
          <cell r="I65">
            <v>30000</v>
          </cell>
          <cell r="J65">
            <v>0</v>
          </cell>
          <cell r="K65">
            <v>0</v>
          </cell>
        </row>
        <row r="66">
          <cell r="C66" t="str">
            <v>2.2.2</v>
          </cell>
          <cell r="D66" t="str">
            <v>PUBLICIDAD, IMPRESIÓN Y ENCUADERNACION</v>
          </cell>
          <cell r="E66">
            <v>2261000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C67" t="str">
            <v>2.2.2.1</v>
          </cell>
          <cell r="D67" t="str">
            <v>Publicidad y Propaganda</v>
          </cell>
          <cell r="E67">
            <v>1261000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C68" t="str">
            <v>2.2.2.1.01</v>
          </cell>
          <cell r="D68" t="str">
            <v>Publicidad y Propaganda</v>
          </cell>
          <cell r="E68">
            <v>1261000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C69" t="str">
            <v>2.2.2.2</v>
          </cell>
          <cell r="D69" t="str">
            <v xml:space="preserve">Impresión, Encuadernación y rotulación </v>
          </cell>
          <cell r="E69">
            <v>1000000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C70" t="str">
            <v>2.2.2.2.01</v>
          </cell>
          <cell r="D70" t="str">
            <v xml:space="preserve">Impresión, Encuadernacion y rotulacion </v>
          </cell>
          <cell r="E70">
            <v>1000000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C71" t="str">
            <v>2.2.3</v>
          </cell>
          <cell r="D71" t="str">
            <v>VIATICOS</v>
          </cell>
          <cell r="E71">
            <v>1564810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C72" t="str">
            <v>2.2.3.1</v>
          </cell>
          <cell r="D72" t="str">
            <v xml:space="preserve">Viaticos dentro del pais </v>
          </cell>
          <cell r="E72">
            <v>1564810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C73" t="str">
            <v>2.2.3.1.01</v>
          </cell>
          <cell r="D73" t="str">
            <v xml:space="preserve">Viaticos dentro del pais </v>
          </cell>
          <cell r="E73">
            <v>1564810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C74" t="str">
            <v>2.2.3.2</v>
          </cell>
          <cell r="D74" t="str">
            <v>Viaticos fuera del pais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C75" t="str">
            <v>2.2.3.2.01</v>
          </cell>
          <cell r="D75" t="str">
            <v>Viaticos fuera del pais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C76" t="str">
            <v>2.2.4</v>
          </cell>
          <cell r="D76" t="str">
            <v>TRANSPORTE Y ALMACENAJE</v>
          </cell>
          <cell r="E76">
            <v>1460309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C77" t="str">
            <v>2.2.4.1</v>
          </cell>
          <cell r="D77" t="str">
            <v>Pasajes y gastos de transporte</v>
          </cell>
          <cell r="E77">
            <v>1460309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C78" t="str">
            <v>2.2.4.1.01</v>
          </cell>
          <cell r="D78" t="str">
            <v>Pasajes y gastos de transporte</v>
          </cell>
          <cell r="E78">
            <v>1460309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C79" t="str">
            <v>2.2.4.4</v>
          </cell>
          <cell r="D79" t="str">
            <v>Peaje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C80" t="str">
            <v>2.2.4.4.01</v>
          </cell>
          <cell r="D80" t="str">
            <v>Peaje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C81" t="str">
            <v>2.2.5</v>
          </cell>
          <cell r="D81" t="str">
            <v>ALQUILERES Y RENTA</v>
          </cell>
          <cell r="E81">
            <v>900000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162294.37</v>
          </cell>
        </row>
        <row r="82">
          <cell r="C82" t="str">
            <v>2.2.5.1</v>
          </cell>
          <cell r="D82" t="str">
            <v>Alquileres y rentas de edificaciones y locales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C83" t="str">
            <v>2.2.5.1.01</v>
          </cell>
          <cell r="D83" t="str">
            <v>Alquileres y rentas de edificaciones y locales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C84" t="str">
            <v>2.2.5.3</v>
          </cell>
          <cell r="D84" t="str">
            <v>Alquileres de maquinarias y equipos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C85" t="str">
            <v>2.2.5.3.04</v>
          </cell>
          <cell r="D85" t="str">
            <v>Alquiler de equipo de oficina y muebles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C86" t="str">
            <v>2.2.5.8</v>
          </cell>
          <cell r="D86" t="str">
            <v>Otro alquileres y arrendamientos por derecho de usos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C87" t="str">
            <v>2.2.5.8.01</v>
          </cell>
          <cell r="D87" t="str">
            <v>Otro alquileres y arrendamientos por derecho de usos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C88" t="str">
            <v>2.2.5.9</v>
          </cell>
          <cell r="D88" t="str">
            <v>Derecho de Uso</v>
          </cell>
          <cell r="E88">
            <v>900000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162294.37</v>
          </cell>
        </row>
        <row r="89">
          <cell r="C89" t="str">
            <v>2.2.5.9.01</v>
          </cell>
          <cell r="D89" t="str">
            <v xml:space="preserve">Licencias Informática </v>
          </cell>
          <cell r="E89">
            <v>900000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162294.37</v>
          </cell>
        </row>
        <row r="90">
          <cell r="C90" t="str">
            <v>2.2.6</v>
          </cell>
          <cell r="D90" t="str">
            <v xml:space="preserve">SEGUROS </v>
          </cell>
          <cell r="E90">
            <v>2155294.12</v>
          </cell>
          <cell r="F90">
            <v>0</v>
          </cell>
          <cell r="G90">
            <v>0</v>
          </cell>
          <cell r="H90">
            <v>0</v>
          </cell>
          <cell r="I90">
            <v>131209</v>
          </cell>
          <cell r="J90">
            <v>430455.18</v>
          </cell>
          <cell r="K90">
            <v>65860</v>
          </cell>
        </row>
        <row r="91">
          <cell r="C91" t="str">
            <v>2.2.6.1</v>
          </cell>
          <cell r="D91" t="str">
            <v xml:space="preserve">Seguros de bienes inmuebles </v>
          </cell>
          <cell r="E91">
            <v>1000000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C92" t="str">
            <v>2.2.6.1.01</v>
          </cell>
          <cell r="D92" t="str">
            <v>Seguros de bienes inmuebles  e infraestructura</v>
          </cell>
          <cell r="E92">
            <v>1000000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C93" t="str">
            <v>2.2.6.2</v>
          </cell>
          <cell r="D93" t="str">
            <v xml:space="preserve">Seguros de bienes Muebles </v>
          </cell>
          <cell r="E93">
            <v>120000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356154.18</v>
          </cell>
          <cell r="K93">
            <v>0</v>
          </cell>
        </row>
        <row r="94">
          <cell r="C94" t="str">
            <v>2.2.6.2.01</v>
          </cell>
          <cell r="D94" t="str">
            <v>Seguros de Bienes Muebles</v>
          </cell>
          <cell r="E94">
            <v>120000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356154.18</v>
          </cell>
          <cell r="K94">
            <v>0</v>
          </cell>
        </row>
        <row r="95">
          <cell r="C95" t="str">
            <v>2.2.6.3</v>
          </cell>
          <cell r="D95" t="str">
            <v>Seguros de Personas</v>
          </cell>
          <cell r="E95">
            <v>1035294.12</v>
          </cell>
          <cell r="F95">
            <v>0</v>
          </cell>
          <cell r="G95">
            <v>0</v>
          </cell>
          <cell r="H95">
            <v>0</v>
          </cell>
          <cell r="I95">
            <v>131209</v>
          </cell>
          <cell r="J95">
            <v>74301</v>
          </cell>
          <cell r="K95">
            <v>65860</v>
          </cell>
        </row>
        <row r="96">
          <cell r="C96" t="str">
            <v>2.2.6.3.01</v>
          </cell>
          <cell r="D96" t="str">
            <v>Seguros de Personas</v>
          </cell>
          <cell r="E96">
            <v>1035294.12</v>
          </cell>
          <cell r="F96">
            <v>0</v>
          </cell>
          <cell r="G96">
            <v>0</v>
          </cell>
          <cell r="H96">
            <v>0</v>
          </cell>
          <cell r="I96">
            <v>131209</v>
          </cell>
          <cell r="J96">
            <v>74301</v>
          </cell>
          <cell r="K96">
            <v>65860</v>
          </cell>
        </row>
        <row r="97">
          <cell r="C97" t="str">
            <v>2.2.7</v>
          </cell>
          <cell r="D97" t="str">
            <v>SERVICIOS DE CONSERVACION, REPARACIONES MENORES E INSTALACIONES TEMPORALES</v>
          </cell>
          <cell r="E97">
            <v>5066758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231124.58</v>
          </cell>
          <cell r="K97">
            <v>177866.6</v>
          </cell>
        </row>
        <row r="98">
          <cell r="C98" t="str">
            <v>2.2.7.1</v>
          </cell>
          <cell r="D98" t="str">
            <v>Contratación de Mantenimiento y Reparaciones Menores</v>
          </cell>
          <cell r="E98">
            <v>3166758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231124.58</v>
          </cell>
          <cell r="K98">
            <v>121000</v>
          </cell>
        </row>
        <row r="99">
          <cell r="C99" t="str">
            <v>2.2.7.1.01</v>
          </cell>
          <cell r="D99" t="str">
            <v>Mantenimiento y Reparacion Menores en edificaciones</v>
          </cell>
          <cell r="E99">
            <v>2216758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C100" t="str">
            <v>2.2.7.1.02</v>
          </cell>
          <cell r="D100" t="str">
            <v>Servicios especiales de mantenimiento y reparación</v>
          </cell>
          <cell r="E100">
            <v>950000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121000</v>
          </cell>
        </row>
        <row r="101">
          <cell r="C101" t="str">
            <v>2.2.7.1.07</v>
          </cell>
          <cell r="D101" t="str">
            <v>Mantenimiento, reparación, servicios de pintura y sus derivados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231124.58</v>
          </cell>
          <cell r="K101">
            <v>0</v>
          </cell>
        </row>
        <row r="102">
          <cell r="C102" t="str">
            <v>2.2.7.2</v>
          </cell>
          <cell r="D102" t="str">
            <v xml:space="preserve">Mantenimiento y Reparacion de maquinarias y equipos </v>
          </cell>
          <cell r="E102">
            <v>1900000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56866.6</v>
          </cell>
        </row>
        <row r="103">
          <cell r="C103" t="str">
            <v>2.2.7.2.01</v>
          </cell>
          <cell r="D103" t="str">
            <v xml:space="preserve">Mantenimiento y Reparacion de  maquinarias y equipos 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C104" t="str">
            <v>2.2.7.2.02</v>
          </cell>
          <cell r="D104" t="str">
            <v>Mantenimiento y reparación de equipos de tecnología</v>
          </cell>
          <cell r="E104">
            <v>500000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C105" t="str">
            <v>2.2.7.2.06</v>
          </cell>
          <cell r="D105" t="str">
            <v xml:space="preserve">Mantenimiento y Reparacion de  equipos de transporte, traccion y elevacion </v>
          </cell>
          <cell r="E105">
            <v>700000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56866.6</v>
          </cell>
        </row>
        <row r="106">
          <cell r="C106" t="str">
            <v>2.2.7.2.07</v>
          </cell>
          <cell r="D106" t="str">
            <v>Mantenimiento y reparación de equipos industriales y Producción</v>
          </cell>
          <cell r="E106">
            <v>700000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C107" t="str">
            <v>2.2.7.2.08</v>
          </cell>
          <cell r="D107" t="str">
            <v>Servicios de mantenimiento, reparacion, desmonte e instalacion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C108" t="str">
            <v>2.2.8</v>
          </cell>
          <cell r="D108" t="str">
            <v>OTROS SERVICIOS NO INCLUIDOS EN CONCEPTOS ANTERIORES</v>
          </cell>
          <cell r="E108">
            <v>3644712.81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14952.8</v>
          </cell>
          <cell r="K108">
            <v>149253.72</v>
          </cell>
        </row>
        <row r="109">
          <cell r="C109" t="str">
            <v>2.2.8.3.</v>
          </cell>
          <cell r="D109" t="str">
            <v>Servicios sanitarios médicos y veterinarios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C110" t="str">
            <v>2.2.8.3.01</v>
          </cell>
          <cell r="D110" t="str">
            <v>Servicios sanitarios medicos y veterinarios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C111" t="str">
            <v>2.2.8.5</v>
          </cell>
          <cell r="D111" t="str">
            <v xml:space="preserve">Fumigacion, Lavanderia, Limpieza e Higiene </v>
          </cell>
          <cell r="E111">
            <v>1300000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125253.72</v>
          </cell>
        </row>
        <row r="112">
          <cell r="C112" t="str">
            <v>2.2.8.5.01</v>
          </cell>
          <cell r="D112" t="str">
            <v>Fumigación</v>
          </cell>
          <cell r="E112">
            <v>300000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C113" t="str">
            <v>2.2.8.5.03</v>
          </cell>
          <cell r="D113" t="str">
            <v>Limpieza e Higiene</v>
          </cell>
          <cell r="E113">
            <v>1000000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125253.72</v>
          </cell>
        </row>
        <row r="114">
          <cell r="C114" t="str">
            <v>2.2.8.6</v>
          </cell>
          <cell r="D114" t="str">
            <v>Servicio de organización de eventos, festividades y actividades de entret.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C115" t="str">
            <v>2.2.8.6.01</v>
          </cell>
          <cell r="D115" t="str">
            <v>Eventos generales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C116" t="str">
            <v>2.2.8.7</v>
          </cell>
          <cell r="D116" t="str">
            <v>Servicios Tecnicos y Profesionales</v>
          </cell>
          <cell r="E116">
            <v>2344712.81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14952.8</v>
          </cell>
          <cell r="K116">
            <v>24000</v>
          </cell>
        </row>
        <row r="117">
          <cell r="C117" t="str">
            <v>2.2.8.7.01</v>
          </cell>
          <cell r="D117" t="str">
            <v>Servicios de ingenieria, arquitectura, investigaciones y analisis de facub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C118" t="str">
            <v>2.2.8.7.02</v>
          </cell>
          <cell r="D118" t="str">
            <v>Servicios Jurídicos</v>
          </cell>
          <cell r="E118">
            <v>800000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14952.8</v>
          </cell>
          <cell r="K118">
            <v>0</v>
          </cell>
        </row>
        <row r="119">
          <cell r="C119" t="str">
            <v>2.2.8.7.04</v>
          </cell>
          <cell r="D119" t="str">
            <v xml:space="preserve">Servicios de Capacitación </v>
          </cell>
          <cell r="E119">
            <v>1203500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24000</v>
          </cell>
        </row>
        <row r="120">
          <cell r="C120" t="str">
            <v>2.2.8.7.06</v>
          </cell>
          <cell r="D120" t="str">
            <v>Otros servicios técnicos profesionales</v>
          </cell>
          <cell r="E120">
            <v>341212.80999999988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C121" t="str">
            <v>2.2.8.8</v>
          </cell>
          <cell r="D121" t="str">
            <v>Impuestos, derechos y tasas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C122" t="str">
            <v>2.2.8.8.01</v>
          </cell>
          <cell r="D122" t="str">
            <v>Impuestos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C123" t="str">
            <v>2.2.9</v>
          </cell>
          <cell r="D123" t="str">
            <v>OTRAS CONTRATACIONES DE SERVICIOS</v>
          </cell>
          <cell r="E123">
            <v>382522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100300</v>
          </cell>
        </row>
        <row r="124">
          <cell r="C124" t="str">
            <v>2.2.9.1</v>
          </cell>
          <cell r="D124" t="str">
            <v>Otras contratataciones de servicios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C125" t="str">
            <v>2.2.9.1.01</v>
          </cell>
          <cell r="D125" t="str">
            <v>Otras contratataciones de servicios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C126" t="str">
            <v>2.2.9.2</v>
          </cell>
          <cell r="D126" t="str">
            <v xml:space="preserve">Servicios de Alimentacion </v>
          </cell>
          <cell r="E126">
            <v>382522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100300</v>
          </cell>
        </row>
        <row r="127">
          <cell r="C127" t="str">
            <v>2.2.9.2.01</v>
          </cell>
          <cell r="D127" t="str">
            <v xml:space="preserve">Servicios de Alimentación </v>
          </cell>
          <cell r="E127">
            <v>382522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100300</v>
          </cell>
        </row>
        <row r="128">
          <cell r="C128">
            <v>2.2999999999999998</v>
          </cell>
          <cell r="D128" t="str">
            <v>MATERIALES Y SUMINISTROS</v>
          </cell>
          <cell r="E128">
            <v>19163451.07</v>
          </cell>
          <cell r="F128">
            <v>0</v>
          </cell>
          <cell r="G128">
            <v>0</v>
          </cell>
          <cell r="H128">
            <v>237100</v>
          </cell>
          <cell r="I128">
            <v>-16500</v>
          </cell>
          <cell r="J128">
            <v>508278.47</v>
          </cell>
          <cell r="K128">
            <v>1872593.6800000002</v>
          </cell>
        </row>
        <row r="129">
          <cell r="C129" t="str">
            <v>2.3.1</v>
          </cell>
          <cell r="D129" t="str">
            <v>ALIMENTOS Y PRODUCTOS AGROFORESTALES</v>
          </cell>
          <cell r="E129">
            <v>800000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8196</v>
          </cell>
          <cell r="K129">
            <v>13576</v>
          </cell>
        </row>
        <row r="130">
          <cell r="C130" t="str">
            <v>2.3.1.1</v>
          </cell>
          <cell r="D130" t="str">
            <v>Alimentos y Bebidas para personas</v>
          </cell>
          <cell r="E130">
            <v>800000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8196</v>
          </cell>
          <cell r="K130">
            <v>13576</v>
          </cell>
        </row>
        <row r="131">
          <cell r="C131" t="str">
            <v>2.3.1.1.01</v>
          </cell>
          <cell r="D131" t="str">
            <v>Alimentos y Bebidas para personas</v>
          </cell>
          <cell r="E131">
            <v>800000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8196</v>
          </cell>
          <cell r="K131">
            <v>13576</v>
          </cell>
        </row>
        <row r="132">
          <cell r="C132" t="str">
            <v>2.3.1.3</v>
          </cell>
          <cell r="D132" t="str">
            <v>Productos agroforestales y pecuarios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C133" t="str">
            <v>2.3.1.3.03</v>
          </cell>
          <cell r="D133" t="str">
            <v>Productos forestales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C134" t="str">
            <v>2.3.2</v>
          </cell>
          <cell r="D134" t="str">
            <v>TEXTILES Y VESTUARIOS</v>
          </cell>
          <cell r="E134">
            <v>140000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15269.2</v>
          </cell>
        </row>
        <row r="135">
          <cell r="C135" t="str">
            <v>2.3.2.1</v>
          </cell>
          <cell r="D135" t="str">
            <v>Hilados, fibras y telas</v>
          </cell>
          <cell r="E135">
            <v>100000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C136" t="str">
            <v>2.3.2.1.01</v>
          </cell>
          <cell r="D136" t="str">
            <v>Hilados, fibras y telas</v>
          </cell>
          <cell r="E136">
            <v>100000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C137" t="str">
            <v>2.3.2.2</v>
          </cell>
          <cell r="D137" t="str">
            <v>Acabados textiles</v>
          </cell>
          <cell r="E137">
            <v>30000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7198</v>
          </cell>
        </row>
        <row r="138">
          <cell r="C138" t="str">
            <v>2.3.2.2.01</v>
          </cell>
          <cell r="D138" t="str">
            <v>Acabados textiles</v>
          </cell>
          <cell r="E138">
            <v>30000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7198</v>
          </cell>
        </row>
        <row r="139">
          <cell r="C139" t="str">
            <v>2.3.2.3</v>
          </cell>
          <cell r="D139" t="str">
            <v>Prendas y accesorios de vestir</v>
          </cell>
          <cell r="E139">
            <v>10000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8071.2</v>
          </cell>
        </row>
        <row r="140">
          <cell r="C140" t="str">
            <v>2.3.2.3.01</v>
          </cell>
          <cell r="D140" t="str">
            <v>Prendas y accesorios de vestir</v>
          </cell>
          <cell r="E140">
            <v>10000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8071.2</v>
          </cell>
        </row>
        <row r="141">
          <cell r="C141" t="str">
            <v>2.3.2.4</v>
          </cell>
          <cell r="D141" t="str">
            <v>Calzados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C142" t="str">
            <v>2.3.2.4.01</v>
          </cell>
          <cell r="D142" t="str">
            <v>Calzados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C143" t="str">
            <v>2.3.3</v>
          </cell>
          <cell r="D143" t="str">
            <v>PRODUCTOS DE PAPEL , CARTON E IMPRESOS</v>
          </cell>
          <cell r="E143">
            <v>978500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174020.5</v>
          </cell>
        </row>
        <row r="144">
          <cell r="C144" t="str">
            <v>2.3.3.1</v>
          </cell>
          <cell r="D144" t="str">
            <v>Papel de escritorio</v>
          </cell>
          <cell r="E144">
            <v>508500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C145" t="str">
            <v>2.3.3.1.01</v>
          </cell>
          <cell r="D145" t="str">
            <v>Papel de escritorio</v>
          </cell>
          <cell r="E145">
            <v>508500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C146" t="str">
            <v>2.3.3.2</v>
          </cell>
          <cell r="D146" t="str">
            <v xml:space="preserve">Productos de papel y carton </v>
          </cell>
          <cell r="E146">
            <v>470000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174020.5</v>
          </cell>
        </row>
        <row r="147">
          <cell r="C147" t="str">
            <v>2.3.3.2.01</v>
          </cell>
          <cell r="D147" t="str">
            <v xml:space="preserve">Productos de papel y carton </v>
          </cell>
          <cell r="E147">
            <v>470000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174020.5</v>
          </cell>
        </row>
        <row r="148">
          <cell r="C148" t="str">
            <v>2.3.3.3</v>
          </cell>
          <cell r="D148" t="str">
            <v>Productos de artes gráficas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C149" t="str">
            <v>2.3.3.3.01</v>
          </cell>
          <cell r="D149" t="str">
            <v>Productos de artes graficas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C150" t="str">
            <v>2.3.3.4</v>
          </cell>
          <cell r="D150" t="str">
            <v>Libros, Revistas y periodicos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C151" t="str">
            <v>2.3.3.4.01</v>
          </cell>
          <cell r="D151" t="str">
            <v>Libros, Revistas y periodicos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C152" t="str">
            <v xml:space="preserve">2.3.4 </v>
          </cell>
          <cell r="D152" t="str">
            <v>PRODUCTOS FARMACEUTICOS</v>
          </cell>
          <cell r="E152">
            <v>200000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C153" t="str">
            <v>2.3.4.1</v>
          </cell>
          <cell r="D153" t="str">
            <v>Productos medicinales para uso humano</v>
          </cell>
          <cell r="E153">
            <v>200000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C154" t="str">
            <v>2.3.4.1.01</v>
          </cell>
          <cell r="D154" t="str">
            <v>Productos medicinales para uso humano</v>
          </cell>
          <cell r="E154">
            <v>200000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C155" t="str">
            <v>2.3.5</v>
          </cell>
          <cell r="D155" t="str">
            <v>PRODUCTOS DE CUERO, CAUCHO Y PLASTICOS</v>
          </cell>
          <cell r="E155">
            <v>300000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22496</v>
          </cell>
        </row>
        <row r="156">
          <cell r="C156" t="str">
            <v>2.3.5.1</v>
          </cell>
          <cell r="D156" t="str">
            <v>Productos de Cueros y Pieles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C157" t="str">
            <v>2.3.5.1.01</v>
          </cell>
          <cell r="D157" t="str">
            <v>Productos de cueros y pieles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C158" t="str">
            <v>2.3.5.3</v>
          </cell>
          <cell r="D158" t="str">
            <v>Llantas y neumaticos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C159" t="str">
            <v>2.3.5.3.01</v>
          </cell>
          <cell r="D159" t="str">
            <v>Llantas y neumaticos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C160" t="str">
            <v>2.3.5.5</v>
          </cell>
          <cell r="D160" t="str">
            <v>Articulos de plásticos</v>
          </cell>
          <cell r="E160">
            <v>300000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22496</v>
          </cell>
        </row>
        <row r="161">
          <cell r="C161" t="str">
            <v>2.3.5.5.01</v>
          </cell>
          <cell r="D161" t="str">
            <v>Articulos de plásticos</v>
          </cell>
          <cell r="E161">
            <v>300000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22496</v>
          </cell>
        </row>
        <row r="162">
          <cell r="C162" t="str">
            <v>2.3.6</v>
          </cell>
          <cell r="D162" t="str">
            <v>PRODUCTOS DE MATERIALES, METALICOS / NO METALICOS</v>
          </cell>
          <cell r="E162">
            <v>100000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C163" t="str">
            <v>2.3.6.3</v>
          </cell>
          <cell r="D163" t="str">
            <v>Productos metalicos y sus derivados</v>
          </cell>
          <cell r="E163">
            <v>100000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C164" t="str">
            <v>2.3.6.3.04</v>
          </cell>
          <cell r="D164" t="str">
            <v>Herramientas menores</v>
          </cell>
          <cell r="E164">
            <v>100000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C165" t="str">
            <v>2.3.3.3.06</v>
          </cell>
          <cell r="D165" t="str">
            <v>Accesorios de metal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C166" t="str">
            <v>2.3.7</v>
          </cell>
          <cell r="D166" t="str">
            <v>COMBUSTIBLE, LUBRICANTES, PRODUCTOS QUIMICOS Y CONEXOS</v>
          </cell>
          <cell r="E166">
            <v>10593886.07</v>
          </cell>
          <cell r="F166">
            <v>0</v>
          </cell>
          <cell r="G166">
            <v>0</v>
          </cell>
          <cell r="H166">
            <v>237100</v>
          </cell>
          <cell r="I166">
            <v>-16500</v>
          </cell>
          <cell r="J166">
            <v>0</v>
          </cell>
          <cell r="K166">
            <v>1102313.3700000001</v>
          </cell>
        </row>
        <row r="167">
          <cell r="C167" t="str">
            <v>2.3.7.1</v>
          </cell>
          <cell r="D167" t="str">
            <v>Combustibles y Lubricantes</v>
          </cell>
          <cell r="E167">
            <v>9194000</v>
          </cell>
          <cell r="F167">
            <v>0</v>
          </cell>
          <cell r="G167">
            <v>0</v>
          </cell>
          <cell r="H167">
            <v>237100</v>
          </cell>
          <cell r="I167">
            <v>-16500</v>
          </cell>
          <cell r="J167">
            <v>0</v>
          </cell>
          <cell r="K167">
            <v>1065000</v>
          </cell>
        </row>
        <row r="168">
          <cell r="C168" t="str">
            <v>2.3.7.1.01</v>
          </cell>
          <cell r="D168" t="str">
            <v>Gasolina</v>
          </cell>
          <cell r="E168">
            <v>4474000</v>
          </cell>
          <cell r="F168">
            <v>0</v>
          </cell>
          <cell r="G168">
            <v>0</v>
          </cell>
          <cell r="H168">
            <v>237100</v>
          </cell>
          <cell r="I168">
            <v>-16500</v>
          </cell>
          <cell r="J168">
            <v>0</v>
          </cell>
          <cell r="K168">
            <v>1065000</v>
          </cell>
        </row>
        <row r="169">
          <cell r="C169" t="str">
            <v>2.3.7.1.02</v>
          </cell>
          <cell r="D169" t="str">
            <v>Gasoil</v>
          </cell>
          <cell r="E169">
            <v>4000000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C170" t="str">
            <v>2.3.7.1.04</v>
          </cell>
          <cell r="D170" t="str">
            <v>Gas GLP</v>
          </cell>
          <cell r="E170">
            <v>720000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C171" t="str">
            <v>2.3.7.1.06</v>
          </cell>
          <cell r="D171" t="str">
            <v>Lubricantes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C172" t="str">
            <v>2.3.7.2</v>
          </cell>
          <cell r="D172" t="str">
            <v xml:space="preserve"> Productos Químicos y Conexos</v>
          </cell>
          <cell r="E172">
            <v>1399886.07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37313.370000000003</v>
          </cell>
        </row>
        <row r="173">
          <cell r="C173" t="str">
            <v>2.3.7.2.01</v>
          </cell>
          <cell r="D173" t="str">
            <v>Productos explosivos y pirotecnia</v>
          </cell>
          <cell r="E173">
            <v>4000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C174" t="str">
            <v>2.3.7.2.03</v>
          </cell>
          <cell r="D174" t="str">
            <v>Productos quimicos de laboratorio y de uso personal</v>
          </cell>
          <cell r="E174">
            <v>130000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13452</v>
          </cell>
        </row>
        <row r="175">
          <cell r="C175" t="str">
            <v>2.3.7.2.05</v>
          </cell>
          <cell r="D175" t="str">
            <v>Insecticidas, fumigantes y otros</v>
          </cell>
          <cell r="E175">
            <v>15886.07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8297.76</v>
          </cell>
        </row>
        <row r="176">
          <cell r="C176" t="str">
            <v>2.3.7.2.06</v>
          </cell>
          <cell r="D176" t="str">
            <v>Pinturas, lacas, barnices, diluyentes y absorbentes para pinturas</v>
          </cell>
          <cell r="E176">
            <v>300000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C177" t="str">
            <v>2.3.7.2.99</v>
          </cell>
          <cell r="D177" t="str">
            <v>Otros productos quimicos y conexos</v>
          </cell>
          <cell r="E177">
            <v>950000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15563.61</v>
          </cell>
        </row>
        <row r="178">
          <cell r="C178" t="str">
            <v>2.3.9</v>
          </cell>
          <cell r="D178" t="str">
            <v>PRODUCTOS Y UTILES VARIOS</v>
          </cell>
          <cell r="E178">
            <v>6051065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500082.47</v>
          </cell>
          <cell r="K178">
            <v>544918.6100000001</v>
          </cell>
        </row>
        <row r="179">
          <cell r="C179" t="str">
            <v>2.3.9.1</v>
          </cell>
          <cell r="D179" t="str">
            <v>Material para limpieza</v>
          </cell>
          <cell r="E179">
            <v>1400000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408096.10000000003</v>
          </cell>
        </row>
        <row r="180">
          <cell r="C180" t="str">
            <v>2.3.9.1.01</v>
          </cell>
          <cell r="D180" t="str">
            <v>Material para limpieza e higiene</v>
          </cell>
          <cell r="E180">
            <v>900000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317463.84000000003</v>
          </cell>
        </row>
        <row r="181">
          <cell r="C181" t="str">
            <v>2.3.9.1.02</v>
          </cell>
          <cell r="D181" t="str">
            <v>Material para limpieza e higiene personal</v>
          </cell>
          <cell r="E181">
            <v>500000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90632.26</v>
          </cell>
        </row>
        <row r="182">
          <cell r="C182" t="str">
            <v>2.3.9.2</v>
          </cell>
          <cell r="D182" t="str">
            <v>Utiles de escritorio, oficina, informatica, escolares y de enseñanza</v>
          </cell>
          <cell r="E182">
            <v>2350000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424798.47</v>
          </cell>
          <cell r="K182">
            <v>77814.98</v>
          </cell>
        </row>
        <row r="183">
          <cell r="C183" t="str">
            <v>2.3.9.2.01</v>
          </cell>
          <cell r="D183" t="str">
            <v>Utiles de escritorio, oficina, informatica, escolares y de enseñanza</v>
          </cell>
          <cell r="E183">
            <v>2300000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424798.47</v>
          </cell>
          <cell r="K183">
            <v>77814.98</v>
          </cell>
        </row>
        <row r="184">
          <cell r="C184" t="str">
            <v>2.3.9.2.02</v>
          </cell>
          <cell r="D184" t="str">
            <v>Utiles y materiales escolares y de enseñanzas</v>
          </cell>
          <cell r="E184">
            <v>50000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C185" t="str">
            <v>2.3.9.3</v>
          </cell>
          <cell r="D185" t="str">
            <v>Utiles menores medico quirurgico y de laboratorio</v>
          </cell>
          <cell r="E185">
            <v>2000000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C186" t="str">
            <v>2.3.9.3.01</v>
          </cell>
          <cell r="D186" t="str">
            <v>Utiles menores medico quirurgico y de laboratorio</v>
          </cell>
          <cell r="E186">
            <v>2000000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C187" t="str">
            <v>2.3.9.5</v>
          </cell>
          <cell r="D187" t="str">
            <v>Utiles de cocina y comedor</v>
          </cell>
          <cell r="E187">
            <v>150000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110055.86</v>
          </cell>
        </row>
        <row r="188">
          <cell r="C188" t="str">
            <v>2.3.9.5.01</v>
          </cell>
          <cell r="D188" t="str">
            <v>Utiles de cocina y comedor</v>
          </cell>
          <cell r="E188">
            <v>150000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110055.86</v>
          </cell>
        </row>
        <row r="189">
          <cell r="C189" t="str">
            <v>2.3.9.6</v>
          </cell>
          <cell r="D189" t="str">
            <v>Productos electricos y afines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C190" t="str">
            <v>2.3.9.6.01</v>
          </cell>
          <cell r="D190" t="str">
            <v>Productos electricos y afines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C191" t="str">
            <v>2.3.9.7</v>
          </cell>
          <cell r="D191" t="str">
            <v>Productos y Utiles Veterinarios</v>
          </cell>
          <cell r="E191">
            <v>20000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7375</v>
          </cell>
        </row>
        <row r="192">
          <cell r="C192" t="str">
            <v>2.3.9.7.01</v>
          </cell>
          <cell r="D192" t="str">
            <v>Productos y útiles veterinarios</v>
          </cell>
          <cell r="E192">
            <v>20000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7375</v>
          </cell>
        </row>
        <row r="193">
          <cell r="C193" t="str">
            <v>2.3.9.8</v>
          </cell>
          <cell r="D193" t="str">
            <v>Respuestos y accesorios menores</v>
          </cell>
          <cell r="E193">
            <v>55000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75284</v>
          </cell>
          <cell r="K193">
            <v>-73822.33</v>
          </cell>
        </row>
        <row r="194">
          <cell r="C194" t="str">
            <v>2.3.9.8.01</v>
          </cell>
          <cell r="D194" t="str">
            <v>Repuestos</v>
          </cell>
          <cell r="E194">
            <v>50000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75284</v>
          </cell>
          <cell r="K194">
            <v>-75284</v>
          </cell>
        </row>
        <row r="195">
          <cell r="C195" t="str">
            <v>2.3.9.8.02</v>
          </cell>
          <cell r="D195" t="str">
            <v>Accesorios</v>
          </cell>
          <cell r="E195">
            <v>5000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1461.67</v>
          </cell>
        </row>
        <row r="196">
          <cell r="C196" t="str">
            <v>2.3.9.9</v>
          </cell>
          <cell r="D196" t="str">
            <v>Productos y utiles no identificados procedentemente</v>
          </cell>
          <cell r="E196">
            <v>76065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15399</v>
          </cell>
        </row>
        <row r="197">
          <cell r="C197" t="str">
            <v>2.3.9.9.01</v>
          </cell>
          <cell r="D197" t="str">
            <v>Productos y utiles varios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C198" t="str">
            <v>2.3.9.9.02</v>
          </cell>
          <cell r="D198" t="str">
            <v>Bonos para utiles diversos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C199" t="str">
            <v>2.3.9.9.04</v>
          </cell>
          <cell r="D199" t="str">
            <v>Productos y Utiles de defensa y seguridad</v>
          </cell>
          <cell r="E199">
            <v>61065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C200" t="str">
            <v>2.3.9.9.05</v>
          </cell>
          <cell r="D200" t="str">
            <v>Productos y Utiles Diversos</v>
          </cell>
          <cell r="E200">
            <v>15000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15399</v>
          </cell>
        </row>
        <row r="201">
          <cell r="C201">
            <v>2.4</v>
          </cell>
          <cell r="D201" t="str">
            <v>TRANSFERENCIAS CORRIENTES</v>
          </cell>
          <cell r="E201">
            <v>3000000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454260.23</v>
          </cell>
          <cell r="K201">
            <v>1110125.98</v>
          </cell>
        </row>
        <row r="202">
          <cell r="C202" t="str">
            <v>2.4.1</v>
          </cell>
          <cell r="D202" t="str">
            <v>TRANSFERENCIAS CORRIENTES AL SECTOR PRIVADO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C203" t="str">
            <v>2.4.1.2</v>
          </cell>
          <cell r="D203" t="str">
            <v>Ayuda y donacion a personas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C204" t="str">
            <v>2.4.1.2.02</v>
          </cell>
          <cell r="D204" t="str">
            <v>Ayuda y donaciones ocasionales a hogares y personas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C205" t="str">
            <v>2.4.7</v>
          </cell>
          <cell r="D205" t="str">
            <v>TRANSFERENCIAS CORRIENTES AL SECTOR EXTERNO</v>
          </cell>
          <cell r="E205">
            <v>3000000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454260.23</v>
          </cell>
          <cell r="K205">
            <v>1110125.98</v>
          </cell>
        </row>
        <row r="206">
          <cell r="C206" t="str">
            <v>2.4.7.2</v>
          </cell>
          <cell r="D206" t="str">
            <v>Transferencia corrientes a organismos internacionales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C207" t="str">
            <v>2.4.7.2.01</v>
          </cell>
          <cell r="D207" t="str">
            <v>Transferencia corrientes a organismos internacionales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C208" t="str">
            <v>2.4.7.3</v>
          </cell>
          <cell r="D208" t="str">
            <v>Transferencias corrientes al sector privado externo</v>
          </cell>
          <cell r="E208">
            <v>3000000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454260.23</v>
          </cell>
          <cell r="K208">
            <v>1110125.98</v>
          </cell>
        </row>
        <row r="209">
          <cell r="C209" t="str">
            <v>2.4.7.3.01</v>
          </cell>
          <cell r="D209" t="str">
            <v>Transferencias corrientes al sector privado externo</v>
          </cell>
          <cell r="E209">
            <v>3000000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454260.23</v>
          </cell>
          <cell r="K209">
            <v>1110125.98</v>
          </cell>
        </row>
        <row r="210">
          <cell r="C210">
            <v>2.6</v>
          </cell>
          <cell r="D210" t="str">
            <v>BIENES , MUEBLES, INMUEBLES E INTANGIBLES</v>
          </cell>
          <cell r="E210">
            <v>7363987.9100000001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C211" t="str">
            <v>2.6.1</v>
          </cell>
          <cell r="D211" t="str">
            <v>MOBILIARIO Y EQUIPO</v>
          </cell>
          <cell r="E211">
            <v>4523691.91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C212" t="str">
            <v>2.6.1.1</v>
          </cell>
          <cell r="D212" t="str">
            <v>Muebles y equipos de oficina y estanderia</v>
          </cell>
          <cell r="E212">
            <v>3858573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C213" t="str">
            <v>2.6.1.1.01</v>
          </cell>
          <cell r="D213" t="str">
            <v>Muebles y equipos de oficina y estanderia</v>
          </cell>
          <cell r="E213">
            <v>3858573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C214" t="str">
            <v>2.6.1.3</v>
          </cell>
          <cell r="D214" t="str">
            <v>Equipos de tecnologia de la informacion y comunicación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C215" t="str">
            <v>2.6.1.3.01</v>
          </cell>
          <cell r="D215" t="str">
            <v>Equipos de tecnologia de la informacion y comunicación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C216" t="str">
            <v>2.6.1.4</v>
          </cell>
          <cell r="D216" t="str">
            <v>Electrodomesticos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C217" t="str">
            <v>2.6.1.4.01</v>
          </cell>
          <cell r="D217" t="str">
            <v>Electrodomesticos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C218" t="str">
            <v>2.6.1.9</v>
          </cell>
          <cell r="D218" t="str">
            <v>Otros Mobiliarios y Equipos no Identificados Precedentemente</v>
          </cell>
          <cell r="E218">
            <v>665118.91000000015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C219" t="str">
            <v>2.6.1.9.01</v>
          </cell>
          <cell r="D219" t="str">
            <v>Otros Mobiliarios y Equipos no Identificados Precedentemente</v>
          </cell>
          <cell r="E219">
            <v>665118.91000000015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C220" t="str">
            <v>2.6.2</v>
          </cell>
          <cell r="D220" t="str">
            <v>MOBILIARIO Y EQUIPO AUDIOVISUAL, RECREATIVO Y EDUCACIONAL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C221" t="str">
            <v>2.6.2.1</v>
          </cell>
          <cell r="D221" t="str">
            <v>Equipos y aparatos Audiovisuales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C222" t="str">
            <v>2.6.2.1.01</v>
          </cell>
          <cell r="D222" t="str">
            <v>Equipos y aparatos Audiovisuales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C223" t="str">
            <v>2.6.2.3</v>
          </cell>
          <cell r="D223" t="str">
            <v>Camara fotografica y de video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C224" t="str">
            <v>2.6.2.3.01</v>
          </cell>
          <cell r="D224" t="str">
            <v>Camara fotografica y de video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C225" t="str">
            <v>2.6.3</v>
          </cell>
          <cell r="D225" t="str">
            <v xml:space="preserve">EQUIPO E INSTRUMENTAL, CIENTIFICO Y LABORATORIO </v>
          </cell>
          <cell r="E225">
            <v>1540296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C226" t="str">
            <v>2.6.3.1</v>
          </cell>
          <cell r="D226" t="str">
            <v>Equipo médico y de laboratorio</v>
          </cell>
          <cell r="E226">
            <v>1540296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C227" t="str">
            <v>2.6.3.1.01</v>
          </cell>
          <cell r="D227" t="str">
            <v>Equipo médico y de laboratorio</v>
          </cell>
          <cell r="E227">
            <v>1540296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C228" t="str">
            <v>2.6.3.2</v>
          </cell>
          <cell r="D228" t="str">
            <v>Instrumental medico y de laboratio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C229" t="str">
            <v>2.6.3.2.01</v>
          </cell>
          <cell r="D229" t="str">
            <v>Instrumental medico y de laboratio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C230" t="str">
            <v>2.6.4</v>
          </cell>
          <cell r="D230" t="str">
            <v>VEHICULOS Y EQUIPO DE TRANSPORTE, TRACCION Y ELEVACION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C231" t="str">
            <v>2.6.4.1</v>
          </cell>
          <cell r="D231" t="str">
            <v>Automóviles y Camiones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C232" t="str">
            <v>2.6.4.1.01</v>
          </cell>
          <cell r="D232" t="str">
            <v>Automóviles y Camiones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C233" t="str">
            <v>2.6.5</v>
          </cell>
          <cell r="D233" t="str">
            <v>MAQUINARIA, OTROS EQUIPOA Y HERRAMIENTAS</v>
          </cell>
          <cell r="E233">
            <v>1000000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C234" t="str">
            <v>2.6.5.2</v>
          </cell>
          <cell r="D234" t="str">
            <v>Maquinaria y Equipo Industrial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C235" t="str">
            <v>2.6.5.2.01</v>
          </cell>
          <cell r="D235" t="str">
            <v>Maquinaria y Equipo Industrial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C236" t="str">
            <v>2.6.5.4</v>
          </cell>
          <cell r="D236" t="str">
            <v>Sistemas  y equipo de aire acondicionado, calefaccion y refigeracion Indus</v>
          </cell>
          <cell r="E236">
            <v>1000000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C237" t="str">
            <v>2.6.5.4.01</v>
          </cell>
          <cell r="D237" t="str">
            <v>Sistemas  y equipo de aire acondicionado, calefaccion y refigeracion Indus</v>
          </cell>
          <cell r="E237">
            <v>1000000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C238" t="str">
            <v>2.6.5.6</v>
          </cell>
          <cell r="D238" t="str">
            <v xml:space="preserve">Equipo de generacion electrica 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C239" t="str">
            <v>2.6.5.6.01</v>
          </cell>
          <cell r="D239" t="str">
            <v xml:space="preserve">Equipo de generacion electrica 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C240" t="str">
            <v>2.6.7</v>
          </cell>
          <cell r="D240" t="str">
            <v>ACTIVOS BIOLOGICOS</v>
          </cell>
          <cell r="E240">
            <v>300000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C241" t="str">
            <v>2.6.7.9</v>
          </cell>
          <cell r="D241" t="str">
            <v>Semillas, cultivos, plantas y árboles  que generan productos  recurrentes</v>
          </cell>
          <cell r="E241">
            <v>300000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C242" t="str">
            <v>2.6.7.9.01</v>
          </cell>
          <cell r="D242" t="str">
            <v>Semillas, cultivos, plantas y árboles  que generan productos  recurrentes</v>
          </cell>
          <cell r="E242">
            <v>300000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C243" t="str">
            <v>2.6.8</v>
          </cell>
          <cell r="D243" t="str">
            <v>BIENES INTANGIBLES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C244" t="str">
            <v>2.6.8.8</v>
          </cell>
          <cell r="D244" t="str">
            <v>Licencias Informaticas e intelectuales, industriales y comerciales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C245" t="str">
            <v>2.6.8.8.01</v>
          </cell>
          <cell r="D245" t="str">
            <v>Licencias Informaticas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C246" t="str">
            <v>2.6.9</v>
          </cell>
          <cell r="D246" t="str">
            <v>EDIFICIOS, ESTRUCTURAS, TIERRAS, TERRENOS Y OBJETOS DE VALOR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C247" t="str">
            <v>2.6.9.2</v>
          </cell>
          <cell r="D247" t="str">
            <v>Edificios no residenciales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C248" t="str">
            <v>2.6.9.2.01</v>
          </cell>
          <cell r="D248" t="str">
            <v>Edificios no residenciales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C249" t="str">
            <v>2.7.1</v>
          </cell>
          <cell r="D249" t="str">
            <v>OBRAS EN EDIFICACIONES</v>
          </cell>
          <cell r="E249">
            <v>1000000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C250" t="str">
            <v>2.7.1.2</v>
          </cell>
          <cell r="D250" t="str">
            <v>Obras para edificacion  no residencial</v>
          </cell>
          <cell r="E250">
            <v>1000000</v>
          </cell>
          <cell r="F250">
            <v>0</v>
          </cell>
          <cell r="G250">
            <v>0</v>
          </cell>
        </row>
        <row r="251">
          <cell r="C251" t="str">
            <v>2.7.1.2.01</v>
          </cell>
          <cell r="D251" t="str">
            <v>Obras para edificacion  no residencial</v>
          </cell>
          <cell r="E251">
            <v>1000000</v>
          </cell>
          <cell r="F251">
            <v>0</v>
          </cell>
          <cell r="G251">
            <v>0</v>
          </cell>
        </row>
        <row r="253">
          <cell r="G253">
            <v>37634559.689999998</v>
          </cell>
        </row>
        <row r="254">
          <cell r="G254">
            <v>562655.25999999791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Presupuesto CAID 2022 mod"/>
      <sheetName val="Presupuesto CAID 2022"/>
      <sheetName val="Hoja2"/>
      <sheetName val="Plantilla Ejecución OAI"/>
      <sheetName val="Ejecutado Devengado 2022"/>
      <sheetName val="Planilla de presupuesto"/>
      <sheetName val="Hoja1"/>
    </sheetNames>
    <sheetDataSet>
      <sheetData sheetId="0"/>
      <sheetData sheetId="1"/>
      <sheetData sheetId="2"/>
      <sheetData sheetId="3"/>
      <sheetData sheetId="4"/>
      <sheetData sheetId="5">
        <row r="10">
          <cell r="C10" t="str">
            <v>CUENTA</v>
          </cell>
          <cell r="D10" t="str">
            <v>DESCRIPCION</v>
          </cell>
          <cell r="E10" t="str">
            <v>TOTAL GENERAL</v>
          </cell>
          <cell r="F10" t="str">
            <v>ENERO</v>
          </cell>
          <cell r="G10" t="str">
            <v>FEBRERO</v>
          </cell>
          <cell r="H10" t="str">
            <v>MARZO</v>
          </cell>
          <cell r="I10" t="str">
            <v>ABRIL</v>
          </cell>
          <cell r="J10" t="str">
            <v>MAYO</v>
          </cell>
          <cell r="K10" t="str">
            <v>JUNIO</v>
          </cell>
          <cell r="L10" t="str">
            <v>JULIO</v>
          </cell>
          <cell r="M10" t="str">
            <v>AGOSTO</v>
          </cell>
          <cell r="N10" t="str">
            <v>SEPTIEMBRE</v>
          </cell>
          <cell r="O10" t="str">
            <v>OCTUBRE</v>
          </cell>
          <cell r="P10" t="str">
            <v>NOVIEMBRE</v>
          </cell>
          <cell r="Q10" t="str">
            <v>DICIEMBRE</v>
          </cell>
          <cell r="R10" t="str">
            <v xml:space="preserve">TOTAL </v>
          </cell>
          <cell r="S10" t="str">
            <v>Pendiente por Certificar con DIGEPRES</v>
          </cell>
        </row>
        <row r="11">
          <cell r="C11">
            <v>2.1</v>
          </cell>
          <cell r="D11" t="str">
            <v>REMUNERACIONES Y CONTRIBUCIONES</v>
          </cell>
          <cell r="E11">
            <v>318190991</v>
          </cell>
          <cell r="F11">
            <v>0</v>
          </cell>
          <cell r="G11">
            <v>37318968.469999999</v>
          </cell>
          <cell r="H11">
            <v>19293439.140000001</v>
          </cell>
          <cell r="I11">
            <v>21581008.240000002</v>
          </cell>
          <cell r="J11">
            <v>20422105.310000002</v>
          </cell>
          <cell r="K11">
            <v>20745020.330000002</v>
          </cell>
          <cell r="L11">
            <v>22061251.350000005</v>
          </cell>
          <cell r="M11">
            <v>35875383.68</v>
          </cell>
          <cell r="N11">
            <v>22606188.289999999</v>
          </cell>
          <cell r="O11">
            <v>23525888.449999999</v>
          </cell>
          <cell r="P11">
            <v>42420683.739999995</v>
          </cell>
          <cell r="Q11">
            <v>45717272.350000001</v>
          </cell>
          <cell r="R11">
            <v>311567209.35000002</v>
          </cell>
          <cell r="S11">
            <v>-6623781.6499999762</v>
          </cell>
        </row>
        <row r="12">
          <cell r="C12" t="str">
            <v>2.1.1</v>
          </cell>
          <cell r="D12" t="str">
            <v>REMUNERACIONES</v>
          </cell>
          <cell r="E12">
            <v>247173780.11944398</v>
          </cell>
          <cell r="F12">
            <v>0</v>
          </cell>
          <cell r="G12">
            <v>31419442.91</v>
          </cell>
          <cell r="H12">
            <v>16271830.130000001</v>
          </cell>
          <cell r="I12">
            <v>18480226.41</v>
          </cell>
          <cell r="J12">
            <v>17249517.880000003</v>
          </cell>
          <cell r="K12">
            <v>17536884.550000001</v>
          </cell>
          <cell r="L12">
            <v>18721807.500000004</v>
          </cell>
          <cell r="M12">
            <v>19388785.629999999</v>
          </cell>
          <cell r="N12">
            <v>19165670.079999998</v>
          </cell>
          <cell r="O12">
            <v>19955603.079999998</v>
          </cell>
          <cell r="P12">
            <v>38030809.909999996</v>
          </cell>
          <cell r="Q12">
            <v>21739742.919999998</v>
          </cell>
          <cell r="R12">
            <v>237960321</v>
          </cell>
          <cell r="S12">
            <v>-9213459.1194439828</v>
          </cell>
        </row>
        <row r="13">
          <cell r="C13" t="str">
            <v>2.1.1.1</v>
          </cell>
          <cell r="D13" t="str">
            <v>Remuneraciones al personal fijo</v>
          </cell>
          <cell r="E13">
            <v>191089179</v>
          </cell>
          <cell r="F13">
            <v>0</v>
          </cell>
          <cell r="G13">
            <v>30361326.91</v>
          </cell>
          <cell r="H13">
            <v>15201113.380000001</v>
          </cell>
          <cell r="I13">
            <v>15419174.550000001</v>
          </cell>
          <cell r="J13">
            <v>15714417.880000001</v>
          </cell>
          <cell r="K13">
            <v>15856784.550000001</v>
          </cell>
          <cell r="L13">
            <v>16406015.880000001</v>
          </cell>
          <cell r="M13">
            <v>16477920.699999999</v>
          </cell>
          <cell r="N13">
            <v>16453003.08</v>
          </cell>
          <cell r="O13">
            <v>17177503.079999998</v>
          </cell>
          <cell r="P13">
            <v>17633487.760000002</v>
          </cell>
          <cell r="Q13">
            <v>17694618.829999998</v>
          </cell>
          <cell r="R13">
            <v>194395366.59999996</v>
          </cell>
          <cell r="S13">
            <v>3306187.5999999642</v>
          </cell>
        </row>
        <row r="14">
          <cell r="C14" t="str">
            <v>2.1.1.1.01</v>
          </cell>
          <cell r="D14" t="str">
            <v>Sueldos Fijos</v>
          </cell>
          <cell r="E14">
            <v>191089179</v>
          </cell>
          <cell r="F14"/>
          <cell r="G14">
            <v>30361326.91</v>
          </cell>
          <cell r="H14">
            <v>15201113.380000001</v>
          </cell>
          <cell r="I14">
            <v>15419174.550000001</v>
          </cell>
          <cell r="J14">
            <v>15714417.880000001</v>
          </cell>
          <cell r="K14">
            <v>15856784.550000001</v>
          </cell>
          <cell r="L14">
            <v>16406015.880000001</v>
          </cell>
          <cell r="M14">
            <v>16477920.699999999</v>
          </cell>
          <cell r="N14">
            <v>16453003.08</v>
          </cell>
          <cell r="O14">
            <v>17177503.079999998</v>
          </cell>
          <cell r="P14">
            <v>17633487.760000002</v>
          </cell>
          <cell r="Q14">
            <v>17694618.829999998</v>
          </cell>
          <cell r="R14">
            <v>194395366.59999996</v>
          </cell>
          <cell r="S14">
            <v>3306187.5999999642</v>
          </cell>
        </row>
        <row r="15">
          <cell r="C15" t="str">
            <v>2.1.1.2</v>
          </cell>
          <cell r="D15" t="str">
            <v>Remuneraciones al personal con carácter transitorio</v>
          </cell>
          <cell r="E15">
            <v>5000696.04</v>
          </cell>
          <cell r="F15">
            <v>0</v>
          </cell>
          <cell r="G15">
            <v>1058116</v>
          </cell>
          <cell r="H15">
            <v>1029600</v>
          </cell>
          <cell r="I15">
            <v>1352600</v>
          </cell>
          <cell r="J15">
            <v>1535100</v>
          </cell>
          <cell r="K15">
            <v>1680100</v>
          </cell>
          <cell r="L15">
            <v>1995100</v>
          </cell>
          <cell r="M15">
            <v>2225100</v>
          </cell>
          <cell r="N15">
            <v>2435100</v>
          </cell>
          <cell r="O15">
            <v>2625100</v>
          </cell>
          <cell r="P15">
            <v>2855100</v>
          </cell>
          <cell r="Q15">
            <v>2900100</v>
          </cell>
          <cell r="R15">
            <v>21691116</v>
          </cell>
          <cell r="S15">
            <v>16690419.960000001</v>
          </cell>
        </row>
        <row r="16">
          <cell r="C16" t="str">
            <v>2.1.1.2.01</v>
          </cell>
          <cell r="D16" t="str">
            <v>Personal Igualado</v>
          </cell>
          <cell r="E16">
            <v>0</v>
          </cell>
          <cell r="F16"/>
          <cell r="G16"/>
          <cell r="H16"/>
          <cell r="I16"/>
          <cell r="J16"/>
          <cell r="K16" t="str">
            <v xml:space="preserve"> </v>
          </cell>
          <cell r="L16"/>
          <cell r="M16"/>
          <cell r="N16"/>
          <cell r="O16"/>
          <cell r="P16"/>
          <cell r="Q16"/>
          <cell r="R16">
            <v>0</v>
          </cell>
          <cell r="S16">
            <v>0</v>
          </cell>
        </row>
        <row r="17">
          <cell r="C17" t="str">
            <v>2.1.1.2.03</v>
          </cell>
          <cell r="D17" t="str">
            <v>Suplencias</v>
          </cell>
          <cell r="E17">
            <v>0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>
            <v>0</v>
          </cell>
          <cell r="S17">
            <v>0</v>
          </cell>
        </row>
        <row r="18">
          <cell r="C18" t="str">
            <v>2.1.1.2.04</v>
          </cell>
          <cell r="D18" t="str">
            <v>Servicios Especiales</v>
          </cell>
          <cell r="E18">
            <v>0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>
            <v>0</v>
          </cell>
          <cell r="S18">
            <v>0</v>
          </cell>
        </row>
        <row r="19">
          <cell r="C19" t="str">
            <v>2.1.1.2.05</v>
          </cell>
          <cell r="D19" t="str">
            <v>Sueldos al Personal Periodo Probatorio</v>
          </cell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>
            <v>0</v>
          </cell>
          <cell r="S19">
            <v>0</v>
          </cell>
        </row>
        <row r="20">
          <cell r="C20" t="str">
            <v>2.1.1.2.08</v>
          </cell>
          <cell r="D20" t="str">
            <v>Sueldos al Personal Contratado e Igualado - 2019</v>
          </cell>
          <cell r="E20">
            <v>5000696.04</v>
          </cell>
          <cell r="F20"/>
          <cell r="G20">
            <v>1058116</v>
          </cell>
          <cell r="H20">
            <v>909600</v>
          </cell>
          <cell r="I20">
            <v>1122600</v>
          </cell>
          <cell r="J20">
            <v>1305100</v>
          </cell>
          <cell r="K20">
            <v>1450100</v>
          </cell>
          <cell r="L20">
            <v>1765100</v>
          </cell>
          <cell r="M20">
            <v>1845100</v>
          </cell>
          <cell r="N20">
            <v>1905100</v>
          </cell>
          <cell r="O20">
            <v>1970100</v>
          </cell>
          <cell r="P20">
            <v>2080100</v>
          </cell>
          <cell r="Q20">
            <v>2125100</v>
          </cell>
          <cell r="R20">
            <v>17536116</v>
          </cell>
          <cell r="S20">
            <v>12535419.960000001</v>
          </cell>
        </row>
        <row r="21">
          <cell r="C21" t="str">
            <v>2.1.1.2.09</v>
          </cell>
          <cell r="D21" t="str">
            <v>Personal de Carácter eventual</v>
          </cell>
          <cell r="E21">
            <v>0</v>
          </cell>
          <cell r="F21"/>
          <cell r="G21"/>
          <cell r="H21">
            <v>120000</v>
          </cell>
          <cell r="I21">
            <v>230000</v>
          </cell>
          <cell r="J21">
            <v>230000</v>
          </cell>
          <cell r="K21">
            <v>230000</v>
          </cell>
          <cell r="L21">
            <v>230000</v>
          </cell>
          <cell r="M21">
            <v>380000</v>
          </cell>
          <cell r="N21">
            <v>530000</v>
          </cell>
          <cell r="O21">
            <v>655000</v>
          </cell>
          <cell r="P21">
            <v>775000</v>
          </cell>
          <cell r="Q21">
            <v>775000</v>
          </cell>
          <cell r="R21">
            <v>4155000</v>
          </cell>
          <cell r="S21">
            <v>4155000</v>
          </cell>
        </row>
        <row r="22">
          <cell r="C22" t="str">
            <v>2.1.1.2.11</v>
          </cell>
          <cell r="D22" t="str">
            <v>Sueldo temporal a personal fijo en cargos de carrera</v>
          </cell>
          <cell r="E22">
            <v>0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>
            <v>0</v>
          </cell>
          <cell r="S22">
            <v>0</v>
          </cell>
        </row>
        <row r="23">
          <cell r="C23" t="str">
            <v>2.1.1.3</v>
          </cell>
          <cell r="D23" t="str">
            <v xml:space="preserve">Sueldos a personal fijo en tramites de pensiones 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153000</v>
          </cell>
          <cell r="P23">
            <v>153000</v>
          </cell>
          <cell r="Q23">
            <v>153000</v>
          </cell>
          <cell r="R23">
            <v>459000</v>
          </cell>
          <cell r="S23">
            <v>459000</v>
          </cell>
        </row>
        <row r="24">
          <cell r="C24" t="str">
            <v>2.1.1.3.01</v>
          </cell>
          <cell r="D24" t="str">
            <v xml:space="preserve">Sueldos a personal fijo en tramites de pensiones 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153000</v>
          </cell>
          <cell r="P24">
            <v>153000</v>
          </cell>
          <cell r="Q24">
            <v>153000</v>
          </cell>
          <cell r="R24">
            <v>459000</v>
          </cell>
          <cell r="S24">
            <v>459000</v>
          </cell>
        </row>
        <row r="25">
          <cell r="C25" t="str">
            <v>2.1.1.4</v>
          </cell>
          <cell r="D25" t="str">
            <v>Sueldo anual No.13</v>
          </cell>
          <cell r="E25">
            <v>51083905.079443999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17004306.149999999</v>
          </cell>
          <cell r="Q25">
            <v>992024.09</v>
          </cell>
          <cell r="R25">
            <v>17996330.239999998</v>
          </cell>
          <cell r="S25">
            <v>-33087574.839444</v>
          </cell>
        </row>
        <row r="26">
          <cell r="C26" t="str">
            <v>2.1.1.4.01</v>
          </cell>
          <cell r="D26" t="str">
            <v>Salario No. 13</v>
          </cell>
          <cell r="E26">
            <v>51083905.079443999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>
            <v>17004306.149999999</v>
          </cell>
          <cell r="Q26">
            <v>992024.09</v>
          </cell>
          <cell r="R26">
            <v>17996330.239999998</v>
          </cell>
          <cell r="S26">
            <v>-33087574.839444</v>
          </cell>
        </row>
        <row r="27">
          <cell r="C27" t="str">
            <v>2.1.1.5</v>
          </cell>
          <cell r="D27" t="str">
            <v>Prestaciones económicas</v>
          </cell>
          <cell r="E27">
            <v>0</v>
          </cell>
          <cell r="F27">
            <v>0</v>
          </cell>
          <cell r="G27">
            <v>0</v>
          </cell>
          <cell r="H27">
            <v>41116.75</v>
          </cell>
          <cell r="I27">
            <v>1708451.86</v>
          </cell>
          <cell r="J27">
            <v>0</v>
          </cell>
          <cell r="K27">
            <v>0</v>
          </cell>
          <cell r="L27">
            <v>320691.62</v>
          </cell>
          <cell r="M27">
            <v>685764.92999999993</v>
          </cell>
          <cell r="N27">
            <v>277567</v>
          </cell>
          <cell r="O27">
            <v>0</v>
          </cell>
          <cell r="P27">
            <v>384916</v>
          </cell>
          <cell r="Q27">
            <v>0</v>
          </cell>
          <cell r="R27">
            <v>3418508.16</v>
          </cell>
          <cell r="S27">
            <v>3418508.16</v>
          </cell>
        </row>
        <row r="28">
          <cell r="C28" t="str">
            <v>2.1.1.5.03</v>
          </cell>
          <cell r="D28" t="str">
            <v>Prestacion Laboral por Desvinculación</v>
          </cell>
          <cell r="E28">
            <v>0</v>
          </cell>
          <cell r="F28"/>
          <cell r="G28"/>
          <cell r="H28"/>
          <cell r="I28">
            <v>1084473.33</v>
          </cell>
          <cell r="J28"/>
          <cell r="K28"/>
          <cell r="L28">
            <v>153750</v>
          </cell>
          <cell r="M28">
            <v>426600</v>
          </cell>
          <cell r="N28">
            <v>113160</v>
          </cell>
          <cell r="O28"/>
          <cell r="P28">
            <v>159000</v>
          </cell>
          <cell r="Q28"/>
          <cell r="R28">
            <v>1936983.33</v>
          </cell>
          <cell r="S28">
            <v>1936983.33</v>
          </cell>
        </row>
        <row r="29">
          <cell r="C29" t="str">
            <v>2.1.1.5.04</v>
          </cell>
          <cell r="D29" t="str">
            <v>Proporción de vacaciones no disfrutadas</v>
          </cell>
          <cell r="E29">
            <v>0</v>
          </cell>
          <cell r="F29"/>
          <cell r="G29"/>
          <cell r="H29">
            <v>41116.75</v>
          </cell>
          <cell r="I29">
            <v>623978.53</v>
          </cell>
          <cell r="J29"/>
          <cell r="K29"/>
          <cell r="L29">
            <v>166941.62</v>
          </cell>
          <cell r="M29">
            <v>259164.93</v>
          </cell>
          <cell r="N29">
            <v>164407</v>
          </cell>
          <cell r="O29"/>
          <cell r="P29">
            <v>225916</v>
          </cell>
          <cell r="Q29"/>
          <cell r="R29">
            <v>1481524.83</v>
          </cell>
          <cell r="S29">
            <v>1481524.83</v>
          </cell>
        </row>
        <row r="30">
          <cell r="C30" t="str">
            <v>2.1.2</v>
          </cell>
          <cell r="D30" t="str">
            <v>SOBRESUELDOS</v>
          </cell>
          <cell r="E30">
            <v>39755490.760000005</v>
          </cell>
          <cell r="F30">
            <v>0</v>
          </cell>
          <cell r="G30">
            <v>1134566.67</v>
          </cell>
          <cell r="H30">
            <v>559066.67000000004</v>
          </cell>
          <cell r="I30">
            <v>558500</v>
          </cell>
          <cell r="J30">
            <v>558500</v>
          </cell>
          <cell r="K30">
            <v>550000</v>
          </cell>
          <cell r="L30">
            <v>550000</v>
          </cell>
          <cell r="M30">
            <v>13642903.68</v>
          </cell>
          <cell r="N30">
            <v>562000</v>
          </cell>
          <cell r="O30">
            <v>531000</v>
          </cell>
          <cell r="P30">
            <v>1246184</v>
          </cell>
          <cell r="Q30">
            <v>20826053.510000002</v>
          </cell>
          <cell r="R30">
            <v>40718774.530000001</v>
          </cell>
          <cell r="S30">
            <v>963283.76999999583</v>
          </cell>
        </row>
        <row r="31">
          <cell r="C31" t="str">
            <v>2.1.2.2</v>
          </cell>
          <cell r="D31" t="str">
            <v xml:space="preserve">Compensación </v>
          </cell>
          <cell r="E31">
            <v>39755490.760000005</v>
          </cell>
          <cell r="F31">
            <v>0</v>
          </cell>
          <cell r="G31">
            <v>1134566.67</v>
          </cell>
          <cell r="H31">
            <v>559066.67000000004</v>
          </cell>
          <cell r="I31">
            <v>558500</v>
          </cell>
          <cell r="J31">
            <v>558500</v>
          </cell>
          <cell r="K31">
            <v>550000</v>
          </cell>
          <cell r="L31">
            <v>550000</v>
          </cell>
          <cell r="M31">
            <v>13642903.68</v>
          </cell>
          <cell r="N31">
            <v>562000</v>
          </cell>
          <cell r="O31">
            <v>531000</v>
          </cell>
          <cell r="P31">
            <v>1246184</v>
          </cell>
          <cell r="Q31">
            <v>20826053.510000002</v>
          </cell>
          <cell r="R31">
            <v>20468721.02</v>
          </cell>
          <cell r="S31">
            <v>-19286769.740000002</v>
          </cell>
        </row>
        <row r="32">
          <cell r="C32" t="str">
            <v>2.1.2.2.01</v>
          </cell>
          <cell r="D32" t="str">
            <v>Compensación por gastos de alimentación</v>
          </cell>
          <cell r="E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>
            <v>0</v>
          </cell>
          <cell r="S32">
            <v>0</v>
          </cell>
        </row>
        <row r="33">
          <cell r="C33" t="str">
            <v>2.1.2.2.03</v>
          </cell>
          <cell r="D33" t="str">
            <v>Pago de horas extraordinarias</v>
          </cell>
          <cell r="E33">
            <v>0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>
            <v>0</v>
          </cell>
        </row>
        <row r="34">
          <cell r="C34" t="str">
            <v>2.1.2.2.05</v>
          </cell>
          <cell r="D34" t="str">
            <v>Compensacion Servicios de Seguridad</v>
          </cell>
          <cell r="E34">
            <v>7686000</v>
          </cell>
          <cell r="F34"/>
          <cell r="G34">
            <v>1134566.67</v>
          </cell>
          <cell r="H34">
            <v>559066.67000000004</v>
          </cell>
          <cell r="I34">
            <v>558500</v>
          </cell>
          <cell r="J34">
            <v>558500</v>
          </cell>
          <cell r="K34">
            <v>550000</v>
          </cell>
          <cell r="L34">
            <v>550000</v>
          </cell>
          <cell r="M34">
            <v>541500</v>
          </cell>
          <cell r="N34">
            <v>502000</v>
          </cell>
          <cell r="O34">
            <v>531000</v>
          </cell>
          <cell r="P34">
            <v>559500</v>
          </cell>
          <cell r="Q34">
            <v>559500</v>
          </cell>
          <cell r="R34">
            <v>6604133.3399999999</v>
          </cell>
          <cell r="S34">
            <v>-1081866.6600000001</v>
          </cell>
        </row>
        <row r="35">
          <cell r="C35" t="str">
            <v>2.1.2.2.06</v>
          </cell>
          <cell r="D35" t="str">
            <v>Incentivo por Rendimiento Individual</v>
          </cell>
          <cell r="E35">
            <v>16034745.380000001</v>
          </cell>
          <cell r="F35"/>
          <cell r="G35"/>
          <cell r="H35"/>
          <cell r="I35"/>
          <cell r="J35"/>
          <cell r="K35"/>
          <cell r="L35"/>
          <cell r="M35">
            <v>13101403.68</v>
          </cell>
          <cell r="N35">
            <v>60000</v>
          </cell>
          <cell r="O35"/>
          <cell r="P35">
            <v>686684</v>
          </cell>
          <cell r="Q35">
            <v>16500</v>
          </cell>
          <cell r="R35">
            <v>13864587.68</v>
          </cell>
          <cell r="S35">
            <v>-2170157.7000000011</v>
          </cell>
        </row>
        <row r="36">
          <cell r="C36" t="str">
            <v>2.1.2.2.09</v>
          </cell>
          <cell r="D36" t="str">
            <v>Bono por Desempeño a servidores de carrera</v>
          </cell>
          <cell r="E36">
            <v>0</v>
          </cell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>
            <v>0</v>
          </cell>
          <cell r="S36">
            <v>0</v>
          </cell>
        </row>
        <row r="37">
          <cell r="C37" t="str">
            <v>2.1.2.2.10</v>
          </cell>
          <cell r="D37" t="str">
            <v>Compensacion por cumplimiento de indicadores del MAP</v>
          </cell>
          <cell r="E37">
            <v>16034745.380000001</v>
          </cell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>
            <v>0</v>
          </cell>
          <cell r="S37">
            <v>-16034745.380000001</v>
          </cell>
        </row>
        <row r="38">
          <cell r="C38" t="str">
            <v>2.1.2.2.15</v>
          </cell>
          <cell r="D38" t="str">
            <v xml:space="preserve">Compensacion Extraordinario Annual </v>
          </cell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>
            <v>20250053.510000002</v>
          </cell>
          <cell r="R38"/>
          <cell r="S38"/>
        </row>
        <row r="39">
          <cell r="C39" t="str">
            <v>2.1.3</v>
          </cell>
          <cell r="D39" t="str">
            <v>DIETAS Y GASTOS DE REPRESENTACION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C40" t="str">
            <v>2.1.3.2</v>
          </cell>
          <cell r="D40" t="str">
            <v xml:space="preserve">Gastos de representacion   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C41" t="str">
            <v>2.1.3.2.01</v>
          </cell>
          <cell r="D41" t="str">
            <v>Gastos de representacion en el pais</v>
          </cell>
          <cell r="E41">
            <v>0</v>
          </cell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>
            <v>0</v>
          </cell>
          <cell r="S41">
            <v>0</v>
          </cell>
        </row>
        <row r="42">
          <cell r="C42" t="str">
            <v>2.1.4</v>
          </cell>
          <cell r="D42" t="str">
            <v>GRATIFICACIONES Y BONIFICACIONES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C43" t="str">
            <v>2.1.4.2.02</v>
          </cell>
          <cell r="D43" t="str">
            <v>Gratificaciones por Pasantías</v>
          </cell>
          <cell r="E43">
            <v>0</v>
          </cell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>
            <v>0</v>
          </cell>
          <cell r="S43">
            <v>0</v>
          </cell>
        </row>
        <row r="44">
          <cell r="C44" t="str">
            <v>2.1.5</v>
          </cell>
          <cell r="D44" t="str">
            <v>CONTRIBUCIONES A LA SEGURIDAD SOCIAL</v>
          </cell>
          <cell r="E44">
            <v>31261720.120556004</v>
          </cell>
          <cell r="F44">
            <v>0</v>
          </cell>
          <cell r="G44">
            <v>4764958.8900000006</v>
          </cell>
          <cell r="H44">
            <v>2462542.34</v>
          </cell>
          <cell r="I44">
            <v>2542281.83</v>
          </cell>
          <cell r="J44">
            <v>2614087.4300000002</v>
          </cell>
          <cell r="K44">
            <v>2658135.7799999998</v>
          </cell>
          <cell r="L44">
            <v>2789443.85</v>
          </cell>
          <cell r="M44">
            <v>2843694.37</v>
          </cell>
          <cell r="N44">
            <v>2878518.2100000004</v>
          </cell>
          <cell r="O44">
            <v>3039285.3699999996</v>
          </cell>
          <cell r="P44">
            <v>3143689.83</v>
          </cell>
          <cell r="Q44">
            <v>3151475.9200000004</v>
          </cell>
          <cell r="R44">
            <v>32888113.820000008</v>
          </cell>
          <cell r="S44">
            <v>1626393.6994440034</v>
          </cell>
        </row>
        <row r="45">
          <cell r="C45" t="str">
            <v>2.1.5.1</v>
          </cell>
          <cell r="D45" t="str">
            <v xml:space="preserve">Contribuciones al Seguro de Salud </v>
          </cell>
          <cell r="E45">
            <v>14447709.349236</v>
          </cell>
          <cell r="F45">
            <v>0</v>
          </cell>
          <cell r="G45">
            <v>2213503.25</v>
          </cell>
          <cell r="H45">
            <v>1144562.81</v>
          </cell>
          <cell r="I45">
            <v>1182924.03</v>
          </cell>
          <cell r="J45">
            <v>1216796.02</v>
          </cell>
          <cell r="K45">
            <v>1237170.31</v>
          </cell>
          <cell r="L45">
            <v>1298444.3400000001</v>
          </cell>
          <cell r="M45">
            <v>1316363.6100000001</v>
          </cell>
          <cell r="N45">
            <v>1332971.79</v>
          </cell>
          <cell r="O45">
            <v>1408134.65</v>
          </cell>
          <cell r="P45">
            <v>1456770.96</v>
          </cell>
          <cell r="Q45">
            <v>1460809.86</v>
          </cell>
          <cell r="R45">
            <v>15268451.629999999</v>
          </cell>
          <cell r="S45">
            <v>820742.28076399863</v>
          </cell>
        </row>
        <row r="46">
          <cell r="C46" t="str">
            <v>2.1.5.1.01</v>
          </cell>
          <cell r="D46" t="str">
            <v>Contribuciones al Seguro de Salud</v>
          </cell>
          <cell r="E46">
            <v>14447709.349236</v>
          </cell>
          <cell r="F46"/>
          <cell r="G46">
            <v>2213503.25</v>
          </cell>
          <cell r="H46">
            <v>1144562.81</v>
          </cell>
          <cell r="I46">
            <v>1182924.03</v>
          </cell>
          <cell r="J46">
            <v>1216796.02</v>
          </cell>
          <cell r="K46">
            <v>1237170.31</v>
          </cell>
          <cell r="L46">
            <v>1298444.3400000001</v>
          </cell>
          <cell r="M46">
            <v>1316363.6100000001</v>
          </cell>
          <cell r="N46">
            <v>1332971.79</v>
          </cell>
          <cell r="O46">
            <v>1408134.65</v>
          </cell>
          <cell r="P46">
            <v>1456770.96</v>
          </cell>
          <cell r="Q46">
            <v>1460809.86</v>
          </cell>
          <cell r="R46">
            <v>15268451.629999999</v>
          </cell>
          <cell r="S46">
            <v>820742.28076399863</v>
          </cell>
        </row>
        <row r="47">
          <cell r="C47" t="str">
            <v>2.1.5.2</v>
          </cell>
          <cell r="D47" t="str">
            <v>Contribuciones al Seguro de Pensiones</v>
          </cell>
          <cell r="E47">
            <v>14468086.41884</v>
          </cell>
          <cell r="F47">
            <v>0</v>
          </cell>
          <cell r="G47">
            <v>2230265.9500000002</v>
          </cell>
          <cell r="H47">
            <v>1152380.67</v>
          </cell>
          <cell r="I47">
            <v>1190796.01</v>
          </cell>
          <cell r="J47">
            <v>1224715.79</v>
          </cell>
          <cell r="K47">
            <v>1245118.82</v>
          </cell>
          <cell r="L47">
            <v>1306479.24</v>
          </cell>
          <cell r="M47">
            <v>1324423.78</v>
          </cell>
          <cell r="N47">
            <v>1341055.32</v>
          </cell>
          <cell r="O47">
            <v>1416847.82</v>
          </cell>
          <cell r="P47">
            <v>1465552.74</v>
          </cell>
          <cell r="Q47">
            <v>1469597.34</v>
          </cell>
          <cell r="R47">
            <v>15367233.48</v>
          </cell>
          <cell r="S47">
            <v>899147.06116000004</v>
          </cell>
        </row>
        <row r="48">
          <cell r="C48" t="str">
            <v>2.1.5.2.01</v>
          </cell>
          <cell r="D48" t="str">
            <v>Contribuciones al Seguro de Pensiones</v>
          </cell>
          <cell r="E48">
            <v>14468086.41884</v>
          </cell>
          <cell r="F48"/>
          <cell r="G48">
            <v>2230265.9500000002</v>
          </cell>
          <cell r="H48">
            <v>1152380.67</v>
          </cell>
          <cell r="I48">
            <v>1190796.01</v>
          </cell>
          <cell r="J48">
            <v>1224715.79</v>
          </cell>
          <cell r="K48">
            <v>1245118.82</v>
          </cell>
          <cell r="L48">
            <v>1306479.24</v>
          </cell>
          <cell r="M48">
            <v>1324423.78</v>
          </cell>
          <cell r="N48">
            <v>1341055.32</v>
          </cell>
          <cell r="O48">
            <v>1416847.82</v>
          </cell>
          <cell r="P48">
            <v>1465552.74</v>
          </cell>
          <cell r="Q48">
            <v>1469597.34</v>
          </cell>
          <cell r="R48">
            <v>15367233.48</v>
          </cell>
          <cell r="S48">
            <v>899147.06116000004</v>
          </cell>
        </row>
        <row r="49">
          <cell r="C49" t="str">
            <v>2.1.5.3</v>
          </cell>
          <cell r="D49" t="str">
            <v>Contribuciones al Seguroo de Riesgo Laboral</v>
          </cell>
          <cell r="E49">
            <v>2345924.3524799999</v>
          </cell>
          <cell r="F49">
            <v>0</v>
          </cell>
          <cell r="G49">
            <v>321189.69</v>
          </cell>
          <cell r="H49">
            <v>165598.85999999999</v>
          </cell>
          <cell r="I49">
            <v>168561.79</v>
          </cell>
          <cell r="J49">
            <v>172575.62</v>
          </cell>
          <cell r="K49">
            <v>175846.65</v>
          </cell>
          <cell r="L49">
            <v>184520.27</v>
          </cell>
          <cell r="M49">
            <v>202906.98</v>
          </cell>
          <cell r="N49">
            <v>204491.1</v>
          </cell>
          <cell r="O49">
            <v>214302.9</v>
          </cell>
          <cell r="P49">
            <v>221366.13</v>
          </cell>
          <cell r="Q49">
            <v>221068.72</v>
          </cell>
          <cell r="R49">
            <v>2252428.71</v>
          </cell>
          <cell r="S49">
            <v>-93495.642479999922</v>
          </cell>
        </row>
        <row r="50">
          <cell r="C50" t="str">
            <v>2.1.5.3.01</v>
          </cell>
          <cell r="D50" t="str">
            <v>Contribuciones al Seguro de Riesgo Laboral</v>
          </cell>
          <cell r="E50">
            <v>2345924.3524799999</v>
          </cell>
          <cell r="F50"/>
          <cell r="G50">
            <v>321189.69</v>
          </cell>
          <cell r="H50">
            <v>165598.85999999999</v>
          </cell>
          <cell r="I50">
            <v>168561.79</v>
          </cell>
          <cell r="J50">
            <v>172575.62</v>
          </cell>
          <cell r="K50">
            <v>175846.65</v>
          </cell>
          <cell r="L50">
            <v>184520.27</v>
          </cell>
          <cell r="M50">
            <v>202906.98</v>
          </cell>
          <cell r="N50">
            <v>204491.1</v>
          </cell>
          <cell r="O50">
            <v>214302.9</v>
          </cell>
          <cell r="P50">
            <v>221366.13</v>
          </cell>
          <cell r="Q50">
            <v>221068.72</v>
          </cell>
          <cell r="R50">
            <v>2252428.71</v>
          </cell>
          <cell r="S50">
            <v>-93495.642479999922</v>
          </cell>
        </row>
        <row r="51">
          <cell r="C51">
            <v>2.2000000000000002</v>
          </cell>
          <cell r="D51" t="str">
            <v>CONTRATACION DE SERVICIOS</v>
          </cell>
          <cell r="E51">
            <v>36011225.93</v>
          </cell>
          <cell r="F51">
            <v>0</v>
          </cell>
          <cell r="G51">
            <v>878246.48</v>
          </cell>
          <cell r="H51">
            <v>1938409.3599999999</v>
          </cell>
          <cell r="I51">
            <v>1766097.69</v>
          </cell>
          <cell r="J51">
            <v>3061550.04</v>
          </cell>
          <cell r="K51">
            <v>974265.6</v>
          </cell>
          <cell r="L51">
            <v>2747851.84</v>
          </cell>
          <cell r="M51">
            <v>2326883.9500000002</v>
          </cell>
          <cell r="N51">
            <v>3279410.17</v>
          </cell>
          <cell r="O51">
            <v>2969191.4899999998</v>
          </cell>
          <cell r="P51">
            <v>2530413.58</v>
          </cell>
          <cell r="Q51">
            <v>4959962.9499999993</v>
          </cell>
          <cell r="R51">
            <v>27432283.150000002</v>
          </cell>
          <cell r="S51">
            <v>-8578942.7799999975</v>
          </cell>
        </row>
        <row r="52">
          <cell r="C52" t="str">
            <v>2.2.1</v>
          </cell>
          <cell r="D52" t="str">
            <v>SERVICIOS BÁSICOS</v>
          </cell>
          <cell r="E52">
            <v>18575820</v>
          </cell>
          <cell r="F52">
            <v>0</v>
          </cell>
          <cell r="G52">
            <v>878246.48</v>
          </cell>
          <cell r="H52">
            <v>1938409.3599999999</v>
          </cell>
          <cell r="I52">
            <v>1634888.69</v>
          </cell>
          <cell r="J52">
            <v>2385017.48</v>
          </cell>
          <cell r="K52">
            <v>318690.90999999997</v>
          </cell>
          <cell r="L52">
            <v>1862658.5699999998</v>
          </cell>
          <cell r="M52">
            <v>1864027.32</v>
          </cell>
          <cell r="N52">
            <v>1658392.72</v>
          </cell>
          <cell r="O52">
            <v>2001573.98</v>
          </cell>
          <cell r="P52">
            <v>1660684.8399999999</v>
          </cell>
          <cell r="Q52">
            <v>1619313.48</v>
          </cell>
          <cell r="R52">
            <v>17821903.830000002</v>
          </cell>
          <cell r="S52">
            <v>-753916.16999999806</v>
          </cell>
        </row>
        <row r="53">
          <cell r="C53" t="str">
            <v>2.2.1.1</v>
          </cell>
          <cell r="D53" t="str">
            <v>Radiocomunicación</v>
          </cell>
          <cell r="E53">
            <v>78750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-78750</v>
          </cell>
        </row>
        <row r="54">
          <cell r="C54" t="str">
            <v>2.2.1.1.01</v>
          </cell>
          <cell r="D54" t="str">
            <v>Radiocomunicación</v>
          </cell>
          <cell r="E54">
            <v>78750</v>
          </cell>
          <cell r="F54"/>
          <cell r="G54"/>
          <cell r="H54"/>
          <cell r="I54"/>
          <cell r="J54"/>
          <cell r="K54"/>
          <cell r="L54"/>
          <cell r="M54"/>
          <cell r="N54"/>
          <cell r="O54"/>
          <cell r="P54"/>
          <cell r="Q54"/>
          <cell r="R54">
            <v>0</v>
          </cell>
          <cell r="S54">
            <v>-78750</v>
          </cell>
        </row>
        <row r="55">
          <cell r="C55" t="str">
            <v>2.2.1.2</v>
          </cell>
          <cell r="D55" t="str">
            <v>Servicios Telefonicos Larga Distancia</v>
          </cell>
          <cell r="E55">
            <v>175000</v>
          </cell>
          <cell r="F55">
            <v>0</v>
          </cell>
          <cell r="G55">
            <v>0</v>
          </cell>
          <cell r="H55">
            <v>13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13</v>
          </cell>
          <cell r="S55">
            <v>-174987</v>
          </cell>
        </row>
        <row r="56">
          <cell r="C56" t="str">
            <v>2.2.1.2.01</v>
          </cell>
          <cell r="D56" t="str">
            <v>Servicio Telefónico de Larga Distancia</v>
          </cell>
          <cell r="E56">
            <v>175000</v>
          </cell>
          <cell r="F56"/>
          <cell r="G56"/>
          <cell r="H56">
            <v>13</v>
          </cell>
          <cell r="I56"/>
          <cell r="J56"/>
          <cell r="K56"/>
          <cell r="L56"/>
          <cell r="M56"/>
          <cell r="N56"/>
          <cell r="O56"/>
          <cell r="P56"/>
          <cell r="Q56"/>
          <cell r="R56">
            <v>13</v>
          </cell>
          <cell r="S56">
            <v>-174987</v>
          </cell>
        </row>
        <row r="57">
          <cell r="C57" t="str">
            <v>2.2.1.3</v>
          </cell>
          <cell r="D57" t="str">
            <v>Telefono Local</v>
          </cell>
          <cell r="E57">
            <v>3850606</v>
          </cell>
          <cell r="F57">
            <v>0</v>
          </cell>
          <cell r="G57">
            <v>122261.22</v>
          </cell>
          <cell r="H57">
            <v>150637.07999999999</v>
          </cell>
          <cell r="I57">
            <v>39764.449999999997</v>
          </cell>
          <cell r="J57">
            <v>119695.09</v>
          </cell>
          <cell r="K57">
            <v>23072.27</v>
          </cell>
          <cell r="L57">
            <v>51788.18</v>
          </cell>
          <cell r="M57">
            <v>129690.91</v>
          </cell>
          <cell r="N57">
            <v>72655.199999999997</v>
          </cell>
          <cell r="O57">
            <v>417668.11</v>
          </cell>
          <cell r="P57">
            <v>77777.320000000007</v>
          </cell>
          <cell r="Q57">
            <v>63208.86</v>
          </cell>
          <cell r="R57">
            <v>1268218.69</v>
          </cell>
          <cell r="S57">
            <v>-2582387.31</v>
          </cell>
        </row>
        <row r="58">
          <cell r="C58" t="str">
            <v>2.2.1.3.01</v>
          </cell>
          <cell r="D58" t="str">
            <v>Teléfono Local</v>
          </cell>
          <cell r="E58">
            <v>3850606</v>
          </cell>
          <cell r="F58"/>
          <cell r="G58">
            <v>122261.22</v>
          </cell>
          <cell r="H58">
            <v>150637.07999999999</v>
          </cell>
          <cell r="I58">
            <v>39764.449999999997</v>
          </cell>
          <cell r="J58">
            <v>119695.09</v>
          </cell>
          <cell r="K58">
            <v>23072.27</v>
          </cell>
          <cell r="L58">
            <v>51788.18</v>
          </cell>
          <cell r="M58">
            <v>129690.91</v>
          </cell>
          <cell r="N58">
            <v>72655.199999999997</v>
          </cell>
          <cell r="O58">
            <v>417668.11</v>
          </cell>
          <cell r="P58">
            <v>77777.320000000007</v>
          </cell>
          <cell r="Q58">
            <v>63208.86</v>
          </cell>
          <cell r="R58">
            <v>1268218.69</v>
          </cell>
          <cell r="S58">
            <v>-2582387.31</v>
          </cell>
        </row>
        <row r="59">
          <cell r="C59" t="str">
            <v>2.2.1.5</v>
          </cell>
          <cell r="D59" t="str">
            <v>Servicio de Internet y Televisión por Cable</v>
          </cell>
          <cell r="E59">
            <v>5533555</v>
          </cell>
          <cell r="F59">
            <v>0</v>
          </cell>
          <cell r="G59">
            <v>716393.26</v>
          </cell>
          <cell r="H59">
            <v>1392759.18</v>
          </cell>
          <cell r="I59">
            <v>813241.93</v>
          </cell>
          <cell r="J59">
            <v>1477768.19</v>
          </cell>
          <cell r="K59">
            <v>-493495.2</v>
          </cell>
          <cell r="L59">
            <v>671402</v>
          </cell>
          <cell r="M59">
            <v>781968.39</v>
          </cell>
          <cell r="N59">
            <v>628056.37</v>
          </cell>
          <cell r="O59">
            <v>628016.53</v>
          </cell>
          <cell r="P59">
            <v>633478.42000000004</v>
          </cell>
          <cell r="Q59">
            <v>633192.92000000004</v>
          </cell>
          <cell r="R59">
            <v>7882781.9900000002</v>
          </cell>
          <cell r="S59">
            <v>2349226.9900000002</v>
          </cell>
        </row>
        <row r="60">
          <cell r="C60" t="str">
            <v>2.2.1.5.01</v>
          </cell>
          <cell r="D60" t="str">
            <v>Servicio de Internet y Televisión por Cable</v>
          </cell>
          <cell r="E60">
            <v>5533555</v>
          </cell>
          <cell r="F60"/>
          <cell r="G60">
            <v>716393.26</v>
          </cell>
          <cell r="H60">
            <v>1392759.18</v>
          </cell>
          <cell r="I60">
            <v>813241.93</v>
          </cell>
          <cell r="J60">
            <v>1477768.19</v>
          </cell>
          <cell r="K60">
            <v>-493495.2</v>
          </cell>
          <cell r="L60">
            <v>671402</v>
          </cell>
          <cell r="M60">
            <v>781968.39</v>
          </cell>
          <cell r="N60">
            <v>628056.37</v>
          </cell>
          <cell r="O60">
            <v>628016.53</v>
          </cell>
          <cell r="P60">
            <v>633478.42000000004</v>
          </cell>
          <cell r="Q60">
            <v>633192.92000000004</v>
          </cell>
          <cell r="R60">
            <v>7882781.9900000002</v>
          </cell>
          <cell r="S60">
            <v>2349226.9900000002</v>
          </cell>
        </row>
        <row r="61">
          <cell r="C61" t="str">
            <v>2.2.1.6</v>
          </cell>
          <cell r="D61" t="str">
            <v>Electricidad</v>
          </cell>
          <cell r="E61">
            <v>8687909</v>
          </cell>
          <cell r="F61">
            <v>0</v>
          </cell>
          <cell r="G61">
            <v>0</v>
          </cell>
          <cell r="H61">
            <v>383226.1</v>
          </cell>
          <cell r="I61">
            <v>736235.31</v>
          </cell>
          <cell r="J61">
            <v>772921.2</v>
          </cell>
          <cell r="K61">
            <v>771489.84</v>
          </cell>
          <cell r="L61">
            <v>1093673.3899999999</v>
          </cell>
          <cell r="M61">
            <v>924432.02</v>
          </cell>
          <cell r="N61">
            <v>936339.15</v>
          </cell>
          <cell r="O61">
            <v>944924.34</v>
          </cell>
          <cell r="P61">
            <v>929473.1</v>
          </cell>
          <cell r="Q61">
            <v>897886.7</v>
          </cell>
          <cell r="R61">
            <v>8390601.1499999985</v>
          </cell>
          <cell r="S61">
            <v>-297307.85000000149</v>
          </cell>
        </row>
        <row r="62">
          <cell r="C62" t="str">
            <v>2.2.1.6.01</v>
          </cell>
          <cell r="D62" t="str">
            <v>Energia Eléctrica</v>
          </cell>
          <cell r="E62">
            <v>8687909</v>
          </cell>
          <cell r="F62"/>
          <cell r="G62"/>
          <cell r="H62">
            <v>383226.1</v>
          </cell>
          <cell r="I62">
            <v>736235.31</v>
          </cell>
          <cell r="J62">
            <v>772921.2</v>
          </cell>
          <cell r="K62">
            <v>771489.84</v>
          </cell>
          <cell r="L62">
            <v>1093673.3899999999</v>
          </cell>
          <cell r="M62">
            <v>924432.02</v>
          </cell>
          <cell r="N62">
            <v>936339.15</v>
          </cell>
          <cell r="O62">
            <v>944924.34</v>
          </cell>
          <cell r="P62">
            <v>929473.1</v>
          </cell>
          <cell r="Q62">
            <v>897886.7</v>
          </cell>
          <cell r="R62">
            <v>8390601.1499999985</v>
          </cell>
          <cell r="S62">
            <v>-297307.85000000149</v>
          </cell>
        </row>
        <row r="63">
          <cell r="C63" t="str">
            <v>2.2.1.7</v>
          </cell>
          <cell r="D63" t="str">
            <v>Agua</v>
          </cell>
          <cell r="E63">
            <v>200000</v>
          </cell>
          <cell r="F63">
            <v>0</v>
          </cell>
          <cell r="G63">
            <v>39592</v>
          </cell>
          <cell r="H63">
            <v>11774</v>
          </cell>
          <cell r="I63">
            <v>15647</v>
          </cell>
          <cell r="J63">
            <v>14633</v>
          </cell>
          <cell r="K63">
            <v>17624</v>
          </cell>
          <cell r="L63">
            <v>23295</v>
          </cell>
          <cell r="M63">
            <v>20436</v>
          </cell>
          <cell r="N63">
            <v>13842</v>
          </cell>
          <cell r="O63">
            <v>3465</v>
          </cell>
          <cell r="P63">
            <v>12456</v>
          </cell>
          <cell r="Q63">
            <v>25025</v>
          </cell>
          <cell r="R63">
            <v>197789</v>
          </cell>
          <cell r="S63">
            <v>-2211</v>
          </cell>
        </row>
        <row r="64">
          <cell r="C64" t="str">
            <v>2.2.1.7.01</v>
          </cell>
          <cell r="D64" t="str">
            <v>Agua</v>
          </cell>
          <cell r="E64">
            <v>200000</v>
          </cell>
          <cell r="F64"/>
          <cell r="G64">
            <v>39592</v>
          </cell>
          <cell r="H64">
            <v>11774</v>
          </cell>
          <cell r="I64">
            <v>15647</v>
          </cell>
          <cell r="J64">
            <v>14633</v>
          </cell>
          <cell r="K64">
            <v>17624</v>
          </cell>
          <cell r="L64">
            <v>23295</v>
          </cell>
          <cell r="M64">
            <v>20436</v>
          </cell>
          <cell r="N64">
            <v>13842</v>
          </cell>
          <cell r="O64">
            <v>3465</v>
          </cell>
          <cell r="P64">
            <v>12456</v>
          </cell>
          <cell r="Q64">
            <v>25025</v>
          </cell>
          <cell r="R64">
            <v>197789</v>
          </cell>
          <cell r="S64">
            <v>-2211</v>
          </cell>
        </row>
        <row r="65">
          <cell r="C65" t="str">
            <v>2.2.1.8</v>
          </cell>
          <cell r="D65" t="str">
            <v>Recoleccion de Residuos</v>
          </cell>
          <cell r="E65">
            <v>50000</v>
          </cell>
          <cell r="F65">
            <v>0</v>
          </cell>
          <cell r="G65">
            <v>0</v>
          </cell>
          <cell r="H65">
            <v>0</v>
          </cell>
          <cell r="I65">
            <v>30000</v>
          </cell>
          <cell r="J65">
            <v>0</v>
          </cell>
          <cell r="K65">
            <v>0</v>
          </cell>
          <cell r="L65">
            <v>22500</v>
          </cell>
          <cell r="M65">
            <v>7500</v>
          </cell>
          <cell r="N65">
            <v>7500</v>
          </cell>
          <cell r="O65">
            <v>7500</v>
          </cell>
          <cell r="P65">
            <v>7500</v>
          </cell>
          <cell r="Q65">
            <v>0</v>
          </cell>
          <cell r="R65">
            <v>82500</v>
          </cell>
          <cell r="S65">
            <v>32500</v>
          </cell>
        </row>
        <row r="66">
          <cell r="C66" t="str">
            <v>2.2.1.8.01</v>
          </cell>
          <cell r="D66" t="str">
            <v>Recoleccion de Residuos</v>
          </cell>
          <cell r="E66">
            <v>50000</v>
          </cell>
          <cell r="F66"/>
          <cell r="G66"/>
          <cell r="H66"/>
          <cell r="I66">
            <v>30000</v>
          </cell>
          <cell r="J66"/>
          <cell r="K66"/>
          <cell r="L66">
            <v>22500</v>
          </cell>
          <cell r="M66">
            <v>7500</v>
          </cell>
          <cell r="N66">
            <v>7500</v>
          </cell>
          <cell r="O66">
            <v>7500</v>
          </cell>
          <cell r="P66">
            <v>7500</v>
          </cell>
          <cell r="Q66">
            <v>0</v>
          </cell>
          <cell r="R66">
            <v>82500</v>
          </cell>
          <cell r="S66">
            <v>32500</v>
          </cell>
        </row>
        <row r="67">
          <cell r="C67" t="str">
            <v>2.2.2</v>
          </cell>
          <cell r="D67" t="str">
            <v>PUBLICIDAD, IMPRESIÓN Y ENCUADERNACION</v>
          </cell>
          <cell r="E67">
            <v>2261000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73558.31</v>
          </cell>
          <cell r="M67">
            <v>10508.33</v>
          </cell>
          <cell r="N67">
            <v>69508.33</v>
          </cell>
          <cell r="O67">
            <v>60068.33</v>
          </cell>
          <cell r="P67">
            <v>428818.33</v>
          </cell>
          <cell r="Q67">
            <v>242248.53</v>
          </cell>
          <cell r="R67">
            <v>884710.16</v>
          </cell>
          <cell r="S67">
            <v>-1376289.8399999999</v>
          </cell>
        </row>
        <row r="68">
          <cell r="C68" t="str">
            <v>2.2.2.1</v>
          </cell>
          <cell r="D68" t="str">
            <v>Publicidad y Propaganda</v>
          </cell>
          <cell r="E68">
            <v>1261000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73558.31</v>
          </cell>
          <cell r="M68">
            <v>10508.33</v>
          </cell>
          <cell r="N68">
            <v>69508.33</v>
          </cell>
          <cell r="O68">
            <v>60068.33</v>
          </cell>
          <cell r="P68">
            <v>119068.33</v>
          </cell>
          <cell r="Q68">
            <v>10508.33</v>
          </cell>
          <cell r="R68">
            <v>343219.96</v>
          </cell>
          <cell r="S68">
            <v>-917780.04</v>
          </cell>
        </row>
        <row r="69">
          <cell r="C69" t="str">
            <v>2.2.2.1.01</v>
          </cell>
          <cell r="D69" t="str">
            <v>Publicidad y Propaganda</v>
          </cell>
          <cell r="E69">
            <v>1261000</v>
          </cell>
          <cell r="F69"/>
          <cell r="G69"/>
          <cell r="H69"/>
          <cell r="I69"/>
          <cell r="J69"/>
          <cell r="K69"/>
          <cell r="L69">
            <v>73558.31</v>
          </cell>
          <cell r="M69">
            <v>10508.33</v>
          </cell>
          <cell r="N69">
            <v>69508.33</v>
          </cell>
          <cell r="O69">
            <v>60068.33</v>
          </cell>
          <cell r="P69">
            <v>119068.33</v>
          </cell>
          <cell r="Q69">
            <v>10508.33</v>
          </cell>
          <cell r="R69">
            <v>343219.96</v>
          </cell>
          <cell r="S69">
            <v>-917780.04</v>
          </cell>
        </row>
        <row r="70">
          <cell r="C70" t="str">
            <v>2.2.2.2</v>
          </cell>
          <cell r="D70" t="str">
            <v xml:space="preserve">Impresión, Encuadernación y rotulación </v>
          </cell>
          <cell r="E70">
            <v>1000000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309750</v>
          </cell>
          <cell r="Q70">
            <v>231740.2</v>
          </cell>
          <cell r="R70">
            <v>541490.19999999995</v>
          </cell>
          <cell r="S70">
            <v>-458509.80000000005</v>
          </cell>
        </row>
        <row r="71">
          <cell r="C71" t="str">
            <v>2.2.2.2.01</v>
          </cell>
          <cell r="D71" t="str">
            <v xml:space="preserve">Impresión, Encuadernacion y rotulacion </v>
          </cell>
          <cell r="E71">
            <v>1000000</v>
          </cell>
          <cell r="F71"/>
          <cell r="G71"/>
          <cell r="H71"/>
          <cell r="I71"/>
          <cell r="J71"/>
          <cell r="K71"/>
          <cell r="L71"/>
          <cell r="M71"/>
          <cell r="N71"/>
          <cell r="O71"/>
          <cell r="P71">
            <v>309750</v>
          </cell>
          <cell r="Q71">
            <v>231740.2</v>
          </cell>
          <cell r="R71">
            <v>541490.19999999995</v>
          </cell>
          <cell r="S71">
            <v>-458509.80000000005</v>
          </cell>
        </row>
        <row r="72">
          <cell r="C72" t="str">
            <v>2.2.3</v>
          </cell>
          <cell r="D72" t="str">
            <v>VIATICOS</v>
          </cell>
          <cell r="E72">
            <v>1564810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-1564810</v>
          </cell>
        </row>
        <row r="73">
          <cell r="C73" t="str">
            <v>2.2.3.1</v>
          </cell>
          <cell r="D73" t="str">
            <v xml:space="preserve">Viaticos dentro del pais </v>
          </cell>
          <cell r="E73">
            <v>1564810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-1564810</v>
          </cell>
        </row>
        <row r="74">
          <cell r="C74" t="str">
            <v>2.2.3.1.01</v>
          </cell>
          <cell r="D74" t="str">
            <v xml:space="preserve">Viaticos dentro del pais </v>
          </cell>
          <cell r="E74">
            <v>1564810</v>
          </cell>
          <cell r="F74"/>
          <cell r="G74"/>
          <cell r="H74"/>
          <cell r="I74"/>
          <cell r="J74"/>
          <cell r="K74"/>
          <cell r="L74"/>
          <cell r="M74"/>
          <cell r="N74"/>
          <cell r="O74"/>
          <cell r="P74"/>
          <cell r="Q74"/>
          <cell r="R74">
            <v>0</v>
          </cell>
          <cell r="S74">
            <v>-1564810</v>
          </cell>
        </row>
        <row r="75">
          <cell r="C75" t="str">
            <v>2.2.3.2</v>
          </cell>
          <cell r="D75" t="str">
            <v>Viaticos fuera del pais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C76" t="str">
            <v>2.2.3.2.01</v>
          </cell>
          <cell r="D76" t="str">
            <v>Viaticos fuera del pais</v>
          </cell>
          <cell r="E76">
            <v>0</v>
          </cell>
          <cell r="F76"/>
          <cell r="G76"/>
          <cell r="H76"/>
          <cell r="I76"/>
          <cell r="J76"/>
          <cell r="K76"/>
          <cell r="L76"/>
          <cell r="M76"/>
          <cell r="N76"/>
          <cell r="O76"/>
          <cell r="P76"/>
          <cell r="Q76"/>
          <cell r="R76">
            <v>0</v>
          </cell>
          <cell r="S76">
            <v>0</v>
          </cell>
        </row>
        <row r="77">
          <cell r="C77" t="str">
            <v>2.2.4</v>
          </cell>
          <cell r="D77" t="str">
            <v>TRANSPORTE Y ALMACENAJE</v>
          </cell>
          <cell r="E77">
            <v>1460309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40000</v>
          </cell>
          <cell r="N77">
            <v>0</v>
          </cell>
          <cell r="O77">
            <v>0</v>
          </cell>
          <cell r="P77">
            <v>17000</v>
          </cell>
          <cell r="Q77">
            <v>0</v>
          </cell>
          <cell r="R77">
            <v>57000</v>
          </cell>
          <cell r="S77">
            <v>-1403309</v>
          </cell>
        </row>
        <row r="78">
          <cell r="C78" t="str">
            <v>2.2.4.1</v>
          </cell>
          <cell r="D78" t="str">
            <v>Pasajes y gastos de transporte</v>
          </cell>
          <cell r="E78">
            <v>1460309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40000</v>
          </cell>
          <cell r="N78">
            <v>0</v>
          </cell>
          <cell r="O78">
            <v>0</v>
          </cell>
          <cell r="P78">
            <v>17000</v>
          </cell>
          <cell r="Q78">
            <v>0</v>
          </cell>
          <cell r="R78">
            <v>57000</v>
          </cell>
          <cell r="S78">
            <v>-1403309</v>
          </cell>
        </row>
        <row r="79">
          <cell r="C79" t="str">
            <v>2.2.4.1.01</v>
          </cell>
          <cell r="D79" t="str">
            <v>Pasajes y gastos de transporte</v>
          </cell>
          <cell r="E79">
            <v>1460309</v>
          </cell>
          <cell r="F79"/>
          <cell r="G79"/>
          <cell r="H79"/>
          <cell r="I79"/>
          <cell r="J79"/>
          <cell r="K79"/>
          <cell r="L79"/>
          <cell r="M79">
            <v>40000</v>
          </cell>
          <cell r="N79"/>
          <cell r="O79"/>
          <cell r="P79">
            <v>17000</v>
          </cell>
          <cell r="Q79"/>
          <cell r="R79">
            <v>57000</v>
          </cell>
          <cell r="S79">
            <v>-1403309</v>
          </cell>
        </row>
        <row r="80">
          <cell r="C80" t="str">
            <v>2.2.4.4</v>
          </cell>
          <cell r="D80" t="str">
            <v>Peaje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1">
          <cell r="C81" t="str">
            <v>2.2.4.4.01</v>
          </cell>
          <cell r="D81" t="str">
            <v>Peaje</v>
          </cell>
          <cell r="E81">
            <v>0</v>
          </cell>
          <cell r="F81"/>
          <cell r="G81"/>
          <cell r="H81"/>
          <cell r="I81"/>
          <cell r="J81"/>
          <cell r="K81"/>
          <cell r="L81"/>
          <cell r="M81"/>
          <cell r="N81"/>
          <cell r="O81"/>
          <cell r="P81"/>
          <cell r="Q81"/>
          <cell r="R81">
            <v>0</v>
          </cell>
          <cell r="S81">
            <v>0</v>
          </cell>
        </row>
        <row r="82">
          <cell r="C82" t="str">
            <v>2.2.5</v>
          </cell>
          <cell r="D82" t="str">
            <v>ALQUILERES Y RENTA</v>
          </cell>
          <cell r="E82">
            <v>900000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162294.37</v>
          </cell>
          <cell r="L82">
            <v>28499</v>
          </cell>
          <cell r="M82">
            <v>0</v>
          </cell>
          <cell r="N82">
            <v>0</v>
          </cell>
          <cell r="O82">
            <v>0</v>
          </cell>
          <cell r="P82">
            <v>33320</v>
          </cell>
          <cell r="Q82">
            <v>0</v>
          </cell>
          <cell r="R82">
            <v>224113.37</v>
          </cell>
          <cell r="S82">
            <v>-675886.63</v>
          </cell>
        </row>
        <row r="83">
          <cell r="C83" t="str">
            <v>2.2.5.1</v>
          </cell>
          <cell r="D83" t="str">
            <v>Alquileres y rentas de edificaciones y locales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4">
          <cell r="C84" t="str">
            <v>2.2.5.1.01</v>
          </cell>
          <cell r="D84" t="str">
            <v>Alquileres y rentas de edificaciones y locales</v>
          </cell>
          <cell r="E84">
            <v>0</v>
          </cell>
          <cell r="F84"/>
          <cell r="G84"/>
          <cell r="H84"/>
          <cell r="I84"/>
          <cell r="J84"/>
          <cell r="K84"/>
          <cell r="L84"/>
          <cell r="M84"/>
          <cell r="N84"/>
          <cell r="O84"/>
          <cell r="P84"/>
          <cell r="Q84"/>
          <cell r="R84">
            <v>0</v>
          </cell>
          <cell r="S84">
            <v>0</v>
          </cell>
        </row>
        <row r="85">
          <cell r="C85" t="str">
            <v>2.2.5.3</v>
          </cell>
          <cell r="D85" t="str">
            <v>Alquileres de maquinarias y equipos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6">
          <cell r="C86" t="str">
            <v>2.2.5.3.04</v>
          </cell>
          <cell r="D86" t="str">
            <v>Alquiler de equipo de oficina y muebles</v>
          </cell>
          <cell r="E86">
            <v>0</v>
          </cell>
          <cell r="F86"/>
          <cell r="G86"/>
          <cell r="H86"/>
          <cell r="I86"/>
          <cell r="J86"/>
          <cell r="K86"/>
          <cell r="L86"/>
          <cell r="M86"/>
          <cell r="N86"/>
          <cell r="O86"/>
          <cell r="P86"/>
          <cell r="Q86"/>
          <cell r="R86">
            <v>0</v>
          </cell>
          <cell r="S86">
            <v>0</v>
          </cell>
        </row>
        <row r="87">
          <cell r="C87" t="str">
            <v>2.2.5.8</v>
          </cell>
          <cell r="D87" t="str">
            <v>Otro alquileres y arrendamientos por derecho de usos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8">
          <cell r="C88" t="str">
            <v>2.2.5.8.01</v>
          </cell>
          <cell r="D88" t="str">
            <v>Otro alquileres y arrendamientos por derecho de usos</v>
          </cell>
          <cell r="E88">
            <v>0</v>
          </cell>
          <cell r="F88"/>
          <cell r="G88"/>
          <cell r="H88"/>
          <cell r="I88"/>
          <cell r="J88"/>
          <cell r="K88"/>
          <cell r="L88"/>
          <cell r="M88"/>
          <cell r="N88"/>
          <cell r="O88"/>
          <cell r="P88"/>
          <cell r="Q88"/>
          <cell r="R88">
            <v>0</v>
          </cell>
          <cell r="S88">
            <v>0</v>
          </cell>
        </row>
        <row r="89">
          <cell r="C89" t="str">
            <v>2.2.5.9</v>
          </cell>
          <cell r="D89" t="str">
            <v>Derecho de Uso</v>
          </cell>
          <cell r="E89">
            <v>900000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162294.37</v>
          </cell>
          <cell r="L89">
            <v>28499</v>
          </cell>
          <cell r="M89">
            <v>0</v>
          </cell>
          <cell r="N89">
            <v>0</v>
          </cell>
          <cell r="O89">
            <v>0</v>
          </cell>
          <cell r="P89">
            <v>33320</v>
          </cell>
          <cell r="Q89">
            <v>0</v>
          </cell>
          <cell r="R89">
            <v>224113.37</v>
          </cell>
          <cell r="S89">
            <v>-675886.63</v>
          </cell>
        </row>
        <row r="90">
          <cell r="C90" t="str">
            <v>2.2.5.9.01</v>
          </cell>
          <cell r="D90" t="str">
            <v xml:space="preserve">Licencias Informática </v>
          </cell>
          <cell r="E90">
            <v>900000</v>
          </cell>
          <cell r="F90"/>
          <cell r="G90"/>
          <cell r="H90"/>
          <cell r="I90"/>
          <cell r="J90"/>
          <cell r="K90">
            <v>162294.37</v>
          </cell>
          <cell r="L90">
            <v>28499</v>
          </cell>
          <cell r="M90"/>
          <cell r="N90"/>
          <cell r="O90"/>
          <cell r="P90">
            <v>33320</v>
          </cell>
          <cell r="Q90"/>
          <cell r="R90">
            <v>224113.37</v>
          </cell>
          <cell r="S90">
            <v>-675886.63</v>
          </cell>
        </row>
        <row r="91">
          <cell r="C91" t="str">
            <v>2.2.6</v>
          </cell>
          <cell r="D91" t="str">
            <v xml:space="preserve">SEGUROS </v>
          </cell>
          <cell r="E91">
            <v>2155294.12</v>
          </cell>
          <cell r="F91">
            <v>0</v>
          </cell>
          <cell r="G91">
            <v>0</v>
          </cell>
          <cell r="H91">
            <v>0</v>
          </cell>
          <cell r="I91">
            <v>131209</v>
          </cell>
          <cell r="J91">
            <v>430455.18</v>
          </cell>
          <cell r="K91">
            <v>65860</v>
          </cell>
          <cell r="L91">
            <v>64973</v>
          </cell>
          <cell r="M91">
            <v>80755</v>
          </cell>
          <cell r="N91">
            <v>652615.69999999995</v>
          </cell>
          <cell r="O91">
            <v>66569</v>
          </cell>
          <cell r="P91">
            <v>66569</v>
          </cell>
          <cell r="Q91">
            <v>67334.240000000005</v>
          </cell>
          <cell r="R91">
            <v>1626340.1199999999</v>
          </cell>
          <cell r="S91">
            <v>-528954.00000000023</v>
          </cell>
        </row>
        <row r="92">
          <cell r="C92" t="str">
            <v>2.2.6.1</v>
          </cell>
          <cell r="D92" t="str">
            <v xml:space="preserve">Seguros de bienes inmuebles </v>
          </cell>
          <cell r="E92">
            <v>1000000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291109.3</v>
          </cell>
          <cell r="O92">
            <v>0</v>
          </cell>
          <cell r="P92">
            <v>0</v>
          </cell>
          <cell r="Q92">
            <v>0</v>
          </cell>
          <cell r="R92">
            <v>291109.3</v>
          </cell>
          <cell r="S92">
            <v>-708890.7</v>
          </cell>
        </row>
        <row r="93">
          <cell r="C93" t="str">
            <v>2.2.6.1.01</v>
          </cell>
          <cell r="D93" t="str">
            <v>Seguros de bienes inmuebles  e infraestructura</v>
          </cell>
          <cell r="E93">
            <v>1000000</v>
          </cell>
          <cell r="F93"/>
          <cell r="G93"/>
          <cell r="H93"/>
          <cell r="I93"/>
          <cell r="J93"/>
          <cell r="K93"/>
          <cell r="L93"/>
          <cell r="M93"/>
          <cell r="N93">
            <v>291109.3</v>
          </cell>
          <cell r="O93"/>
          <cell r="P93"/>
          <cell r="Q93"/>
          <cell r="R93">
            <v>291109.3</v>
          </cell>
          <cell r="S93">
            <v>-708890.7</v>
          </cell>
        </row>
        <row r="94">
          <cell r="C94" t="str">
            <v>2.2.6.2</v>
          </cell>
          <cell r="D94" t="str">
            <v xml:space="preserve">Seguros de bienes Muebles </v>
          </cell>
          <cell r="E94">
            <v>120000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356154.18</v>
          </cell>
          <cell r="K94">
            <v>0</v>
          </cell>
          <cell r="L94">
            <v>0</v>
          </cell>
          <cell r="M94">
            <v>0</v>
          </cell>
          <cell r="N94">
            <v>294937.40000000002</v>
          </cell>
          <cell r="O94">
            <v>0</v>
          </cell>
          <cell r="P94">
            <v>0</v>
          </cell>
          <cell r="Q94">
            <v>0</v>
          </cell>
          <cell r="R94">
            <v>651091.58000000007</v>
          </cell>
          <cell r="S94">
            <v>531091.58000000007</v>
          </cell>
        </row>
        <row r="95">
          <cell r="C95" t="str">
            <v>2.2.6.2.01</v>
          </cell>
          <cell r="D95" t="str">
            <v>Seguros de Bienes Muebles</v>
          </cell>
          <cell r="E95">
            <v>120000</v>
          </cell>
          <cell r="F95"/>
          <cell r="G95"/>
          <cell r="H95"/>
          <cell r="I95"/>
          <cell r="J95">
            <v>356154.18</v>
          </cell>
          <cell r="K95"/>
          <cell r="L95"/>
          <cell r="M95"/>
          <cell r="N95">
            <v>294937.40000000002</v>
          </cell>
          <cell r="O95"/>
          <cell r="P95"/>
          <cell r="Q95"/>
          <cell r="R95">
            <v>651091.58000000007</v>
          </cell>
          <cell r="S95">
            <v>531091.58000000007</v>
          </cell>
        </row>
        <row r="96">
          <cell r="C96" t="str">
            <v>2.2.6.3</v>
          </cell>
          <cell r="D96" t="str">
            <v>Seguros de Personas</v>
          </cell>
          <cell r="E96">
            <v>1035294.12</v>
          </cell>
          <cell r="F96">
            <v>0</v>
          </cell>
          <cell r="G96">
            <v>0</v>
          </cell>
          <cell r="H96">
            <v>0</v>
          </cell>
          <cell r="I96">
            <v>131209</v>
          </cell>
          <cell r="J96">
            <v>74301</v>
          </cell>
          <cell r="K96">
            <v>65860</v>
          </cell>
          <cell r="L96">
            <v>64973</v>
          </cell>
          <cell r="M96">
            <v>80755</v>
          </cell>
          <cell r="N96">
            <v>66569</v>
          </cell>
          <cell r="O96">
            <v>66569</v>
          </cell>
          <cell r="P96">
            <v>66569</v>
          </cell>
          <cell r="Q96">
            <v>67334.240000000005</v>
          </cell>
          <cell r="R96">
            <v>684139.24</v>
          </cell>
          <cell r="S96">
            <v>-351154.88</v>
          </cell>
        </row>
        <row r="97">
          <cell r="C97" t="str">
            <v>2.2.6.3.01</v>
          </cell>
          <cell r="D97" t="str">
            <v>Seguros de Personas</v>
          </cell>
          <cell r="E97">
            <v>1035294.12</v>
          </cell>
          <cell r="F97"/>
          <cell r="G97"/>
          <cell r="H97"/>
          <cell r="I97">
            <v>131209</v>
          </cell>
          <cell r="J97">
            <v>74301</v>
          </cell>
          <cell r="K97">
            <v>65860</v>
          </cell>
          <cell r="L97">
            <v>64973</v>
          </cell>
          <cell r="M97">
            <v>80755</v>
          </cell>
          <cell r="N97">
            <v>66569</v>
          </cell>
          <cell r="O97">
            <v>66569</v>
          </cell>
          <cell r="P97">
            <v>66569</v>
          </cell>
          <cell r="Q97">
            <v>67334.240000000005</v>
          </cell>
          <cell r="R97">
            <v>684139.24</v>
          </cell>
          <cell r="S97">
            <v>-351154.88</v>
          </cell>
        </row>
        <row r="98">
          <cell r="C98" t="str">
            <v>2.2.7</v>
          </cell>
          <cell r="D98" t="str">
            <v>SERVICIOS DE CONSERVACION, REPARACIONES MENORES E INSTALACIONES TEMPORALES</v>
          </cell>
          <cell r="E98">
            <v>5066758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231124.58</v>
          </cell>
          <cell r="K98">
            <v>177866.6</v>
          </cell>
          <cell r="L98">
            <v>217358.8</v>
          </cell>
          <cell r="M98">
            <v>153396.9</v>
          </cell>
          <cell r="N98">
            <v>368247.69</v>
          </cell>
          <cell r="O98">
            <v>613544.69999999995</v>
          </cell>
          <cell r="P98">
            <v>228869.19</v>
          </cell>
          <cell r="Q98">
            <v>1264112.92</v>
          </cell>
          <cell r="R98">
            <v>3254521.38</v>
          </cell>
          <cell r="S98">
            <v>-1812236.62</v>
          </cell>
        </row>
        <row r="99">
          <cell r="C99" t="str">
            <v>2.2.7.1</v>
          </cell>
          <cell r="D99" t="str">
            <v>Contratación de Mantenimiento y Reparaciones Menores</v>
          </cell>
          <cell r="E99">
            <v>3166758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231124.58</v>
          </cell>
          <cell r="K99">
            <v>121000</v>
          </cell>
          <cell r="L99">
            <v>196284</v>
          </cell>
          <cell r="M99">
            <v>121000</v>
          </cell>
          <cell r="N99">
            <v>121000</v>
          </cell>
          <cell r="O99">
            <v>121000</v>
          </cell>
          <cell r="P99">
            <v>120999.96</v>
          </cell>
          <cell r="Q99">
            <v>1082279.47</v>
          </cell>
          <cell r="R99">
            <v>2114688.0099999998</v>
          </cell>
          <cell r="S99">
            <v>-1052069.9900000002</v>
          </cell>
        </row>
        <row r="100">
          <cell r="C100" t="str">
            <v>2.2.7.1.01</v>
          </cell>
          <cell r="D100" t="str">
            <v>Mantenimiento y Reparacion Menores en edificaciones</v>
          </cell>
          <cell r="E100">
            <v>2216758</v>
          </cell>
          <cell r="F100"/>
          <cell r="G100"/>
          <cell r="H100"/>
          <cell r="I100"/>
          <cell r="J100"/>
          <cell r="K100"/>
          <cell r="L100">
            <v>75284</v>
          </cell>
          <cell r="M100"/>
          <cell r="N100"/>
          <cell r="O100"/>
          <cell r="P100"/>
          <cell r="Q100">
            <v>904319.49</v>
          </cell>
          <cell r="R100">
            <v>979603.49</v>
          </cell>
          <cell r="S100">
            <v>-1237154.51</v>
          </cell>
        </row>
        <row r="101">
          <cell r="C101" t="str">
            <v>2.2.7.1.02</v>
          </cell>
          <cell r="D101" t="str">
            <v>Servicios especiales de mantenimiento y reparación</v>
          </cell>
          <cell r="E101">
            <v>950000</v>
          </cell>
          <cell r="F101"/>
          <cell r="G101"/>
          <cell r="H101"/>
          <cell r="I101"/>
          <cell r="J101"/>
          <cell r="K101">
            <v>121000</v>
          </cell>
          <cell r="L101">
            <v>121000</v>
          </cell>
          <cell r="M101">
            <v>121000</v>
          </cell>
          <cell r="N101">
            <v>121000</v>
          </cell>
          <cell r="O101">
            <v>121000</v>
          </cell>
          <cell r="P101">
            <v>120999.96</v>
          </cell>
          <cell r="Q101">
            <v>177959.98</v>
          </cell>
          <cell r="R101"/>
          <cell r="S101"/>
        </row>
        <row r="102">
          <cell r="C102" t="str">
            <v>2.2.7.1.07</v>
          </cell>
          <cell r="D102" t="str">
            <v>Mantenimiento, reparación, servicios de pintura y sus derivados</v>
          </cell>
          <cell r="E102">
            <v>0</v>
          </cell>
          <cell r="F102"/>
          <cell r="G102"/>
          <cell r="H102"/>
          <cell r="I102"/>
          <cell r="J102">
            <v>231124.58</v>
          </cell>
          <cell r="K102"/>
          <cell r="L102"/>
          <cell r="M102"/>
          <cell r="N102"/>
          <cell r="O102"/>
          <cell r="P102"/>
          <cell r="Q102"/>
          <cell r="R102">
            <v>231124.58</v>
          </cell>
          <cell r="S102">
            <v>231124.58</v>
          </cell>
        </row>
        <row r="103">
          <cell r="C103" t="str">
            <v>2.2.7.2</v>
          </cell>
          <cell r="D103" t="str">
            <v xml:space="preserve">Mantenimiento y Reparacion de maquinarias y equipos </v>
          </cell>
          <cell r="E103">
            <v>1900000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56866.6</v>
          </cell>
          <cell r="L103">
            <v>21074.799999999999</v>
          </cell>
          <cell r="M103">
            <v>32396.9</v>
          </cell>
          <cell r="N103">
            <v>247247.69</v>
          </cell>
          <cell r="O103">
            <v>492544.7</v>
          </cell>
          <cell r="P103">
            <v>107869.23</v>
          </cell>
          <cell r="Q103">
            <v>181833.45</v>
          </cell>
          <cell r="R103">
            <v>1139833.3699999999</v>
          </cell>
          <cell r="S103">
            <v>-760166.63000000012</v>
          </cell>
        </row>
        <row r="104">
          <cell r="C104" t="str">
            <v>2.2.7.2.01</v>
          </cell>
          <cell r="D104" t="str">
            <v xml:space="preserve">Mantenimiento y Reparacion de  maquinarias y equipos </v>
          </cell>
          <cell r="E104">
            <v>0</v>
          </cell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>
            <v>0</v>
          </cell>
          <cell r="S104">
            <v>0</v>
          </cell>
        </row>
        <row r="105">
          <cell r="C105" t="str">
            <v>2.2.7.2.02</v>
          </cell>
          <cell r="D105" t="str">
            <v>Mantenimiento y reparación de equipos de tecnología</v>
          </cell>
          <cell r="E105">
            <v>500000</v>
          </cell>
          <cell r="F105"/>
          <cell r="G105"/>
          <cell r="H105"/>
          <cell r="I105"/>
          <cell r="J105"/>
          <cell r="K105"/>
          <cell r="L105"/>
          <cell r="M105"/>
          <cell r="N105"/>
          <cell r="O105">
            <v>376302</v>
          </cell>
          <cell r="P105"/>
          <cell r="Q105">
            <v>38939.870000000003</v>
          </cell>
          <cell r="R105"/>
          <cell r="S105"/>
        </row>
        <row r="106">
          <cell r="C106" t="str">
            <v>2.2.7.2.06</v>
          </cell>
          <cell r="D106" t="str">
            <v xml:space="preserve">Mantenimiento y Reparacion de  equipos de transporte, traccion y elevacion </v>
          </cell>
          <cell r="E106">
            <v>700000</v>
          </cell>
          <cell r="F106"/>
          <cell r="G106"/>
          <cell r="H106"/>
          <cell r="I106"/>
          <cell r="J106"/>
          <cell r="K106">
            <v>56866.6</v>
          </cell>
          <cell r="L106">
            <v>21074.799999999999</v>
          </cell>
          <cell r="M106">
            <v>32396.9</v>
          </cell>
          <cell r="N106">
            <v>16657.27</v>
          </cell>
          <cell r="O106">
            <v>116242.7</v>
          </cell>
          <cell r="P106">
            <v>107869.23</v>
          </cell>
          <cell r="Q106">
            <v>29790.58</v>
          </cell>
          <cell r="R106">
            <v>380898.08</v>
          </cell>
          <cell r="S106">
            <v>-319101.92</v>
          </cell>
        </row>
        <row r="107">
          <cell r="C107" t="str">
            <v>2.2.7.2.07</v>
          </cell>
          <cell r="D107" t="str">
            <v>Mantenimiento y reparación de equipos industriales y Producción</v>
          </cell>
          <cell r="E107">
            <v>700000</v>
          </cell>
          <cell r="F107"/>
          <cell r="G107"/>
          <cell r="H107"/>
          <cell r="I107"/>
          <cell r="J107"/>
          <cell r="K107"/>
          <cell r="L107"/>
          <cell r="M107"/>
          <cell r="N107">
            <v>203155.42</v>
          </cell>
          <cell r="O107"/>
          <cell r="P107"/>
          <cell r="Q107">
            <v>113103</v>
          </cell>
          <cell r="R107"/>
          <cell r="S107"/>
        </row>
        <row r="108">
          <cell r="C108" t="str">
            <v>2.2.7.2.08</v>
          </cell>
          <cell r="D108" t="str">
            <v>Servicios de mantenimiento, reparacion, desmonte e instalacion</v>
          </cell>
          <cell r="E108">
            <v>0</v>
          </cell>
          <cell r="F108"/>
          <cell r="G108"/>
          <cell r="H108"/>
          <cell r="I108"/>
          <cell r="J108"/>
          <cell r="K108"/>
          <cell r="L108"/>
          <cell r="M108"/>
          <cell r="N108">
            <v>27435</v>
          </cell>
          <cell r="O108"/>
          <cell r="P108"/>
          <cell r="Q108"/>
          <cell r="R108">
            <v>27435</v>
          </cell>
          <cell r="S108">
            <v>27435</v>
          </cell>
        </row>
        <row r="109">
          <cell r="C109" t="str">
            <v>2.2.8</v>
          </cell>
          <cell r="D109" t="str">
            <v>OTROS SERVICIOS NO INCLUIDOS EN CONCEPTOS ANTERIORES</v>
          </cell>
          <cell r="E109">
            <v>3644712.81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14952.8</v>
          </cell>
          <cell r="K109">
            <v>149253.72</v>
          </cell>
          <cell r="L109">
            <v>500804.16</v>
          </cell>
          <cell r="M109">
            <v>156956.4</v>
          </cell>
          <cell r="N109">
            <v>178091.51999999999</v>
          </cell>
          <cell r="O109">
            <v>227435.47999999998</v>
          </cell>
          <cell r="P109">
            <v>30694.720000000001</v>
          </cell>
          <cell r="Q109">
            <v>1269482.3</v>
          </cell>
          <cell r="R109">
            <v>2527671.1</v>
          </cell>
          <cell r="S109">
            <v>-1117041.71</v>
          </cell>
        </row>
        <row r="110">
          <cell r="C110" t="str">
            <v>2.2.8.3.</v>
          </cell>
          <cell r="D110" t="str">
            <v>Servicios sanitarios médicos y veterinarios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C111" t="str">
            <v>2.2.8.3.01</v>
          </cell>
          <cell r="D111" t="str">
            <v>Servicios sanitarios medicos y veterinarios</v>
          </cell>
          <cell r="E111">
            <v>0</v>
          </cell>
          <cell r="F111"/>
          <cell r="G111"/>
          <cell r="H111"/>
          <cell r="I111"/>
          <cell r="J111"/>
          <cell r="K111"/>
          <cell r="L111"/>
          <cell r="M111"/>
          <cell r="N111"/>
          <cell r="O111"/>
          <cell r="P111"/>
          <cell r="Q111"/>
          <cell r="R111">
            <v>0</v>
          </cell>
          <cell r="S111">
            <v>0</v>
          </cell>
        </row>
        <row r="112">
          <cell r="C112" t="str">
            <v>2.2.8.5</v>
          </cell>
          <cell r="D112" t="str">
            <v xml:space="preserve">Fumigacion, Lavanderia, Limpieza e Higiene </v>
          </cell>
          <cell r="E112">
            <v>1300000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125253.72</v>
          </cell>
          <cell r="L112">
            <v>500804.16</v>
          </cell>
          <cell r="M112">
            <v>142796.4</v>
          </cell>
          <cell r="N112">
            <v>154491.51999999999</v>
          </cell>
          <cell r="O112">
            <v>199115.47999999998</v>
          </cell>
          <cell r="P112">
            <v>25974.720000000001</v>
          </cell>
          <cell r="Q112">
            <v>231063.66</v>
          </cell>
          <cell r="R112">
            <v>1128099.6599999999</v>
          </cell>
          <cell r="S112">
            <v>-171900.34000000008</v>
          </cell>
        </row>
        <row r="113">
          <cell r="C113" t="str">
            <v>2.2.8.5.01</v>
          </cell>
          <cell r="D113" t="str">
            <v>Fumigación</v>
          </cell>
          <cell r="E113">
            <v>300000</v>
          </cell>
          <cell r="F113"/>
          <cell r="G113"/>
          <cell r="H113"/>
          <cell r="I113"/>
          <cell r="J113"/>
          <cell r="K113"/>
          <cell r="L113">
            <v>124333.36</v>
          </cell>
          <cell r="M113"/>
          <cell r="N113"/>
          <cell r="O113">
            <v>62166.64</v>
          </cell>
          <cell r="P113"/>
          <cell r="Q113">
            <v>64900</v>
          </cell>
          <cell r="R113"/>
          <cell r="S113"/>
        </row>
        <row r="114">
          <cell r="C114" t="str">
            <v>2.2.8.5.03</v>
          </cell>
          <cell r="D114" t="str">
            <v>Limpieza e Higiene</v>
          </cell>
          <cell r="E114">
            <v>1000000</v>
          </cell>
          <cell r="F114"/>
          <cell r="G114"/>
          <cell r="H114"/>
          <cell r="I114"/>
          <cell r="J114"/>
          <cell r="K114">
            <v>125253.72</v>
          </cell>
          <cell r="L114">
            <v>376470.8</v>
          </cell>
          <cell r="M114">
            <v>142796.4</v>
          </cell>
          <cell r="N114">
            <v>154491.51999999999</v>
          </cell>
          <cell r="O114">
            <v>136948.84</v>
          </cell>
          <cell r="P114">
            <v>25974.720000000001</v>
          </cell>
          <cell r="Q114">
            <v>166163.66</v>
          </cell>
          <cell r="R114">
            <v>1128099.6599999999</v>
          </cell>
          <cell r="S114">
            <v>128099.65999999992</v>
          </cell>
        </row>
        <row r="115">
          <cell r="C115" t="str">
            <v>2.2.8.6</v>
          </cell>
          <cell r="D115" t="str">
            <v>Servicio de organización de eventos, festividades y actividades de entret.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1028978.64</v>
          </cell>
          <cell r="R115">
            <v>1028978.64</v>
          </cell>
          <cell r="S115">
            <v>1028978.64</v>
          </cell>
        </row>
        <row r="116">
          <cell r="C116" t="str">
            <v>2.2.8.6.01</v>
          </cell>
          <cell r="D116" t="str">
            <v>Eventos generales</v>
          </cell>
          <cell r="E116">
            <v>0</v>
          </cell>
          <cell r="F116"/>
          <cell r="G116"/>
          <cell r="H116"/>
          <cell r="I116"/>
          <cell r="J116"/>
          <cell r="K116"/>
          <cell r="L116"/>
          <cell r="M116"/>
          <cell r="N116"/>
          <cell r="O116"/>
          <cell r="P116"/>
          <cell r="Q116">
            <v>1028978.64</v>
          </cell>
          <cell r="R116">
            <v>1028978.64</v>
          </cell>
          <cell r="S116">
            <v>1028978.64</v>
          </cell>
        </row>
        <row r="117">
          <cell r="C117" t="str">
            <v>2.2.8.7</v>
          </cell>
          <cell r="D117" t="str">
            <v>Servicios Tecnicos y Profesionales</v>
          </cell>
          <cell r="E117">
            <v>2344712.81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14952.8</v>
          </cell>
          <cell r="K117">
            <v>24000</v>
          </cell>
          <cell r="L117">
            <v>0</v>
          </cell>
          <cell r="M117">
            <v>14160</v>
          </cell>
          <cell r="N117">
            <v>23600</v>
          </cell>
          <cell r="O117">
            <v>28320</v>
          </cell>
          <cell r="P117">
            <v>4720</v>
          </cell>
          <cell r="Q117">
            <v>9440</v>
          </cell>
          <cell r="R117">
            <v>119192.8</v>
          </cell>
          <cell r="S117">
            <v>-2225520.0100000002</v>
          </cell>
        </row>
        <row r="118">
          <cell r="C118" t="str">
            <v>2.2.8.7.01</v>
          </cell>
          <cell r="D118" t="str">
            <v>Servicios de ingenieria, arquitectura, investigaciones y analisis de facub</v>
          </cell>
          <cell r="E118">
            <v>0</v>
          </cell>
          <cell r="F118"/>
          <cell r="G118"/>
          <cell r="H118"/>
          <cell r="I118"/>
          <cell r="J118"/>
          <cell r="K118"/>
          <cell r="L118"/>
          <cell r="M118"/>
          <cell r="N118"/>
          <cell r="O118"/>
          <cell r="P118"/>
          <cell r="Q118"/>
          <cell r="R118">
            <v>0</v>
          </cell>
          <cell r="S118">
            <v>0</v>
          </cell>
        </row>
        <row r="119">
          <cell r="C119" t="str">
            <v>2.2.8.7.02</v>
          </cell>
          <cell r="D119" t="str">
            <v>Servicios Jurídicos</v>
          </cell>
          <cell r="E119">
            <v>800000</v>
          </cell>
          <cell r="F119"/>
          <cell r="G119"/>
          <cell r="H119"/>
          <cell r="I119"/>
          <cell r="J119">
            <v>14952.8</v>
          </cell>
          <cell r="K119"/>
          <cell r="L119"/>
          <cell r="M119">
            <v>14160</v>
          </cell>
          <cell r="N119">
            <v>23600</v>
          </cell>
          <cell r="O119">
            <v>28320</v>
          </cell>
          <cell r="P119">
            <v>4720</v>
          </cell>
          <cell r="Q119">
            <v>9440</v>
          </cell>
          <cell r="R119">
            <v>95192.8</v>
          </cell>
          <cell r="S119">
            <v>-704807.2</v>
          </cell>
        </row>
        <row r="120">
          <cell r="C120" t="str">
            <v>2.2.8.7.04</v>
          </cell>
          <cell r="D120" t="str">
            <v xml:space="preserve">Servicios de Capacitación </v>
          </cell>
          <cell r="E120">
            <v>1203500</v>
          </cell>
          <cell r="F120"/>
          <cell r="G120"/>
          <cell r="H120"/>
          <cell r="I120"/>
          <cell r="J120"/>
          <cell r="K120">
            <v>24000</v>
          </cell>
          <cell r="L120"/>
          <cell r="M120"/>
          <cell r="N120"/>
          <cell r="O120"/>
          <cell r="P120"/>
          <cell r="Q120"/>
          <cell r="R120">
            <v>24000</v>
          </cell>
          <cell r="S120">
            <v>-1179500</v>
          </cell>
        </row>
        <row r="121">
          <cell r="C121" t="str">
            <v>2.2.8.7.06</v>
          </cell>
          <cell r="D121" t="str">
            <v>Otros servicios técnicos profesionales</v>
          </cell>
          <cell r="E121">
            <v>341212.80999999988</v>
          </cell>
          <cell r="F121"/>
          <cell r="G121"/>
          <cell r="H121"/>
          <cell r="I121"/>
          <cell r="J121"/>
          <cell r="K121"/>
          <cell r="L121"/>
          <cell r="M121"/>
          <cell r="N121"/>
          <cell r="O121"/>
          <cell r="P121"/>
          <cell r="Q121"/>
          <cell r="R121">
            <v>0</v>
          </cell>
          <cell r="S121">
            <v>-341212.80999999988</v>
          </cell>
        </row>
        <row r="122">
          <cell r="C122" t="str">
            <v>2.2.8.8</v>
          </cell>
          <cell r="D122" t="str">
            <v>Impuestos, derechos y tasas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C123" t="str">
            <v>2.2.8.8.01</v>
          </cell>
          <cell r="D123" t="str">
            <v>Impuestos</v>
          </cell>
          <cell r="E123">
            <v>0</v>
          </cell>
          <cell r="F123"/>
          <cell r="G123"/>
          <cell r="H123"/>
          <cell r="I123"/>
          <cell r="J123"/>
          <cell r="K123"/>
          <cell r="L123"/>
          <cell r="M123"/>
          <cell r="N123"/>
          <cell r="O123"/>
          <cell r="P123"/>
          <cell r="Q123"/>
          <cell r="R123">
            <v>0</v>
          </cell>
          <cell r="S123">
            <v>0</v>
          </cell>
        </row>
        <row r="124">
          <cell r="C124" t="str">
            <v>2.2.9</v>
          </cell>
          <cell r="D124" t="str">
            <v>OTRAS CONTRATACIONES DE SERVICIOS</v>
          </cell>
          <cell r="E124">
            <v>382522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100300</v>
          </cell>
          <cell r="L124">
            <v>0</v>
          </cell>
          <cell r="M124">
            <v>21240</v>
          </cell>
          <cell r="N124">
            <v>352554.21</v>
          </cell>
          <cell r="O124">
            <v>0</v>
          </cell>
          <cell r="P124">
            <v>64457.5</v>
          </cell>
          <cell r="Q124">
            <v>497471.48</v>
          </cell>
          <cell r="R124">
            <v>1036023.19</v>
          </cell>
          <cell r="S124">
            <v>653501.18999999994</v>
          </cell>
        </row>
        <row r="125">
          <cell r="C125" t="str">
            <v>2.2.9.1</v>
          </cell>
          <cell r="D125" t="str">
            <v>Otras contratataciones de servicios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276444.21000000002</v>
          </cell>
          <cell r="O125">
            <v>0</v>
          </cell>
          <cell r="P125">
            <v>0</v>
          </cell>
          <cell r="Q125">
            <v>0</v>
          </cell>
          <cell r="R125">
            <v>276444.21000000002</v>
          </cell>
          <cell r="S125">
            <v>276444.21000000002</v>
          </cell>
        </row>
        <row r="126">
          <cell r="C126" t="str">
            <v>2.2.9.1.01</v>
          </cell>
          <cell r="D126" t="str">
            <v>Otras contratataciones de servicios</v>
          </cell>
          <cell r="E126">
            <v>0</v>
          </cell>
          <cell r="F126"/>
          <cell r="G126"/>
          <cell r="H126"/>
          <cell r="I126"/>
          <cell r="J126"/>
          <cell r="K126"/>
          <cell r="L126"/>
          <cell r="M126"/>
          <cell r="N126">
            <v>276444.21000000002</v>
          </cell>
          <cell r="O126"/>
          <cell r="P126"/>
          <cell r="Q126"/>
          <cell r="R126">
            <v>276444.21000000002</v>
          </cell>
          <cell r="S126">
            <v>276444.21000000002</v>
          </cell>
        </row>
        <row r="127">
          <cell r="C127" t="str">
            <v>2.2.9.2</v>
          </cell>
          <cell r="D127" t="str">
            <v xml:space="preserve">Servicios de Alimentacion </v>
          </cell>
          <cell r="E127">
            <v>382522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100300</v>
          </cell>
          <cell r="L127">
            <v>0</v>
          </cell>
          <cell r="M127">
            <v>21240</v>
          </cell>
          <cell r="N127">
            <v>76110</v>
          </cell>
          <cell r="O127">
            <v>0</v>
          </cell>
          <cell r="P127">
            <v>64457.5</v>
          </cell>
          <cell r="Q127">
            <v>497471.48</v>
          </cell>
          <cell r="R127">
            <v>759578.98</v>
          </cell>
          <cell r="S127">
            <v>377056.98</v>
          </cell>
        </row>
        <row r="128">
          <cell r="C128" t="str">
            <v>2.2.9.2.01</v>
          </cell>
          <cell r="D128" t="str">
            <v xml:space="preserve">Servicios de Alimentación </v>
          </cell>
          <cell r="E128">
            <v>382522</v>
          </cell>
          <cell r="F128"/>
          <cell r="G128"/>
          <cell r="H128"/>
          <cell r="I128"/>
          <cell r="J128"/>
          <cell r="K128">
            <v>100300</v>
          </cell>
          <cell r="L128"/>
          <cell r="M128">
            <v>21240</v>
          </cell>
          <cell r="N128">
            <v>76110</v>
          </cell>
          <cell r="O128"/>
          <cell r="P128">
            <v>64457.5</v>
          </cell>
          <cell r="Q128">
            <v>497471.48</v>
          </cell>
          <cell r="R128">
            <v>759578.98</v>
          </cell>
          <cell r="S128">
            <v>377056.98</v>
          </cell>
        </row>
        <row r="129">
          <cell r="C129">
            <v>2.2999999999999998</v>
          </cell>
          <cell r="D129" t="str">
            <v>MATERIALES Y SUMINISTROS</v>
          </cell>
          <cell r="E129">
            <v>19163451.07</v>
          </cell>
          <cell r="F129">
            <v>0</v>
          </cell>
          <cell r="G129">
            <v>0</v>
          </cell>
          <cell r="H129">
            <v>237100</v>
          </cell>
          <cell r="I129">
            <v>-16500</v>
          </cell>
          <cell r="J129">
            <v>508278.47</v>
          </cell>
          <cell r="K129">
            <v>1872593.6800000002</v>
          </cell>
          <cell r="L129">
            <v>659921.5</v>
          </cell>
          <cell r="M129">
            <v>699393.61</v>
          </cell>
          <cell r="N129">
            <v>1925531.7600000002</v>
          </cell>
          <cell r="O129">
            <v>479772.78</v>
          </cell>
          <cell r="P129">
            <v>3852401.75</v>
          </cell>
          <cell r="Q129">
            <v>6975154.1900000004</v>
          </cell>
          <cell r="R129">
            <v>17193647.740000002</v>
          </cell>
          <cell r="S129">
            <v>-1969803.3299999982</v>
          </cell>
        </row>
        <row r="130">
          <cell r="C130" t="str">
            <v>2.3.1</v>
          </cell>
          <cell r="D130" t="str">
            <v>ALIMENTOS Y PRODUCTOS AGROFORESTALES</v>
          </cell>
          <cell r="E130">
            <v>800000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8196</v>
          </cell>
          <cell r="K130">
            <v>13576</v>
          </cell>
          <cell r="L130">
            <v>0</v>
          </cell>
          <cell r="M130">
            <v>319141.24</v>
          </cell>
          <cell r="N130">
            <v>70820</v>
          </cell>
          <cell r="O130">
            <v>51537.98</v>
          </cell>
          <cell r="P130">
            <v>61923.01</v>
          </cell>
          <cell r="Q130">
            <v>19703</v>
          </cell>
          <cell r="R130">
            <v>544897.23</v>
          </cell>
          <cell r="S130">
            <v>-255102.77000000002</v>
          </cell>
        </row>
        <row r="131">
          <cell r="C131" t="str">
            <v>2.3.1.1</v>
          </cell>
          <cell r="D131" t="str">
            <v>Alimentos y Bebidas para personas</v>
          </cell>
          <cell r="E131">
            <v>800000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8196</v>
          </cell>
          <cell r="K131">
            <v>13576</v>
          </cell>
          <cell r="L131">
            <v>0</v>
          </cell>
          <cell r="M131">
            <v>319141.24</v>
          </cell>
          <cell r="N131">
            <v>70820</v>
          </cell>
          <cell r="O131">
            <v>51537.98</v>
          </cell>
          <cell r="P131">
            <v>61923.01</v>
          </cell>
          <cell r="Q131">
            <v>19703</v>
          </cell>
          <cell r="R131">
            <v>544897.23</v>
          </cell>
          <cell r="S131">
            <v>-255102.77000000002</v>
          </cell>
        </row>
        <row r="132">
          <cell r="C132" t="str">
            <v>2.3.1.1.01</v>
          </cell>
          <cell r="D132" t="str">
            <v>Alimentos y Bebidas para personas</v>
          </cell>
          <cell r="E132">
            <v>800000</v>
          </cell>
          <cell r="F132"/>
          <cell r="G132"/>
          <cell r="H132"/>
          <cell r="I132"/>
          <cell r="J132">
            <v>8196</v>
          </cell>
          <cell r="K132">
            <v>13576</v>
          </cell>
          <cell r="L132"/>
          <cell r="M132">
            <v>319141.24</v>
          </cell>
          <cell r="N132">
            <v>70820</v>
          </cell>
          <cell r="O132">
            <v>51537.98</v>
          </cell>
          <cell r="P132">
            <v>61923.01</v>
          </cell>
          <cell r="Q132">
            <v>19703</v>
          </cell>
          <cell r="R132">
            <v>544897.23</v>
          </cell>
          <cell r="S132">
            <v>-255102.77000000002</v>
          </cell>
        </row>
        <row r="133">
          <cell r="C133" t="str">
            <v>2.3.1.3</v>
          </cell>
          <cell r="D133" t="str">
            <v>Productos agroforestales y pecuarios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</row>
        <row r="134">
          <cell r="C134" t="str">
            <v>2.3.1.3.03</v>
          </cell>
          <cell r="D134" t="str">
            <v>Productos forestales</v>
          </cell>
          <cell r="E134">
            <v>0</v>
          </cell>
          <cell r="F134"/>
          <cell r="G134"/>
          <cell r="H134"/>
          <cell r="I134"/>
          <cell r="J134"/>
          <cell r="K134"/>
          <cell r="L134"/>
          <cell r="M134"/>
          <cell r="N134"/>
          <cell r="O134"/>
          <cell r="P134"/>
          <cell r="Q134"/>
          <cell r="R134">
            <v>0</v>
          </cell>
          <cell r="S134">
            <v>0</v>
          </cell>
        </row>
        <row r="135">
          <cell r="C135" t="str">
            <v>2.3.2</v>
          </cell>
          <cell r="D135" t="str">
            <v>TEXTILES Y VESTUARIOS</v>
          </cell>
          <cell r="E135">
            <v>140000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15269.2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5246.46</v>
          </cell>
          <cell r="Q135">
            <v>2679621.13</v>
          </cell>
          <cell r="R135">
            <v>2700136.79</v>
          </cell>
          <cell r="S135">
            <v>2560136.79</v>
          </cell>
        </row>
        <row r="136">
          <cell r="C136" t="str">
            <v>2.3.2.1</v>
          </cell>
          <cell r="D136" t="str">
            <v>Hilados, fibras y telas</v>
          </cell>
          <cell r="E136">
            <v>100000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259.66000000000003</v>
          </cell>
          <cell r="Q136">
            <v>0</v>
          </cell>
          <cell r="R136">
            <v>259.66000000000003</v>
          </cell>
          <cell r="S136">
            <v>-99740.34</v>
          </cell>
        </row>
        <row r="137">
          <cell r="C137" t="str">
            <v>2.3.2.1.01</v>
          </cell>
          <cell r="D137" t="str">
            <v>Hilados, fibras y telas</v>
          </cell>
          <cell r="E137">
            <v>100000</v>
          </cell>
          <cell r="F137"/>
          <cell r="G137"/>
          <cell r="H137"/>
          <cell r="I137"/>
          <cell r="J137"/>
          <cell r="K137"/>
          <cell r="L137"/>
          <cell r="M137"/>
          <cell r="N137"/>
          <cell r="O137"/>
          <cell r="P137">
            <v>259.66000000000003</v>
          </cell>
          <cell r="Q137"/>
          <cell r="R137">
            <v>259.66000000000003</v>
          </cell>
          <cell r="S137">
            <v>-99740.34</v>
          </cell>
        </row>
        <row r="138">
          <cell r="C138" t="str">
            <v>2.3.2.2</v>
          </cell>
          <cell r="D138" t="str">
            <v>Acabados textiles</v>
          </cell>
          <cell r="E138">
            <v>30000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7198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4986.8</v>
          </cell>
          <cell r="Q138">
            <v>47813.599999999999</v>
          </cell>
          <cell r="R138">
            <v>59998.399999999994</v>
          </cell>
          <cell r="S138">
            <v>29998.399999999994</v>
          </cell>
        </row>
        <row r="139">
          <cell r="C139" t="str">
            <v>2.3.2.2.01</v>
          </cell>
          <cell r="D139" t="str">
            <v>Acabados textiles</v>
          </cell>
          <cell r="E139">
            <v>30000</v>
          </cell>
          <cell r="F139"/>
          <cell r="G139"/>
          <cell r="H139"/>
          <cell r="I139"/>
          <cell r="J139"/>
          <cell r="K139">
            <v>7198</v>
          </cell>
          <cell r="L139"/>
          <cell r="M139"/>
          <cell r="N139"/>
          <cell r="O139"/>
          <cell r="P139">
            <v>4986.8</v>
          </cell>
          <cell r="Q139">
            <v>47813.599999999999</v>
          </cell>
          <cell r="R139">
            <v>59998.399999999994</v>
          </cell>
          <cell r="S139">
            <v>29998.399999999994</v>
          </cell>
        </row>
        <row r="140">
          <cell r="C140" t="str">
            <v>2.3.2.3</v>
          </cell>
          <cell r="D140" t="str">
            <v>Prendas y accesorios de vestir</v>
          </cell>
          <cell r="E140">
            <v>10000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8071.2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2631807.5299999998</v>
          </cell>
          <cell r="R140">
            <v>2639878.73</v>
          </cell>
          <cell r="S140">
            <v>2629878.73</v>
          </cell>
        </row>
        <row r="141">
          <cell r="C141" t="str">
            <v>2.3.2.3.01</v>
          </cell>
          <cell r="D141" t="str">
            <v>Prendas y accesorios de vestir</v>
          </cell>
          <cell r="E141">
            <v>10000</v>
          </cell>
          <cell r="F141"/>
          <cell r="G141"/>
          <cell r="H141"/>
          <cell r="I141"/>
          <cell r="J141"/>
          <cell r="K141">
            <v>8071.2</v>
          </cell>
          <cell r="L141"/>
          <cell r="M141"/>
          <cell r="N141"/>
          <cell r="O141"/>
          <cell r="P141"/>
          <cell r="Q141">
            <v>2631807.5299999998</v>
          </cell>
          <cell r="R141">
            <v>2639878.73</v>
          </cell>
          <cell r="S141">
            <v>2629878.73</v>
          </cell>
        </row>
        <row r="142">
          <cell r="C142" t="str">
            <v>2.3.2.4</v>
          </cell>
          <cell r="D142" t="str">
            <v>Calzados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</row>
        <row r="143">
          <cell r="C143" t="str">
            <v>2.3.2.4.01</v>
          </cell>
          <cell r="D143" t="str">
            <v>Calzados</v>
          </cell>
          <cell r="E143">
            <v>0</v>
          </cell>
          <cell r="F143"/>
          <cell r="G143"/>
          <cell r="H143"/>
          <cell r="I143"/>
          <cell r="J143"/>
          <cell r="K143"/>
          <cell r="L143"/>
          <cell r="M143"/>
          <cell r="N143"/>
          <cell r="O143"/>
          <cell r="P143"/>
          <cell r="Q143"/>
          <cell r="R143">
            <v>0</v>
          </cell>
          <cell r="S143">
            <v>0</v>
          </cell>
        </row>
        <row r="144">
          <cell r="C144" t="str">
            <v>2.3.3</v>
          </cell>
          <cell r="D144" t="str">
            <v>PRODUCTOS DE PAPEL , CARTON E IMPRESOS</v>
          </cell>
          <cell r="E144">
            <v>978500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174020.5</v>
          </cell>
          <cell r="L144">
            <v>0</v>
          </cell>
          <cell r="M144">
            <v>0</v>
          </cell>
          <cell r="N144">
            <v>0</v>
          </cell>
          <cell r="O144">
            <v>160491.97</v>
          </cell>
          <cell r="P144">
            <v>1141024.53</v>
          </cell>
          <cell r="Q144">
            <v>973867.2</v>
          </cell>
          <cell r="R144">
            <v>2449404.2000000002</v>
          </cell>
          <cell r="S144">
            <v>1470904.2</v>
          </cell>
        </row>
        <row r="145">
          <cell r="C145" t="str">
            <v>2.3.3.1</v>
          </cell>
          <cell r="D145" t="str">
            <v>Papel de escritorio</v>
          </cell>
          <cell r="E145">
            <v>508500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9045</v>
          </cell>
          <cell r="Q145">
            <v>0</v>
          </cell>
          <cell r="R145">
            <v>9045</v>
          </cell>
          <cell r="S145">
            <v>-499455</v>
          </cell>
        </row>
        <row r="146">
          <cell r="C146" t="str">
            <v>2.3.3.1.01</v>
          </cell>
          <cell r="D146" t="str">
            <v>Papel de escritorio</v>
          </cell>
          <cell r="E146">
            <v>508500</v>
          </cell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  <cell r="P146">
            <v>9045</v>
          </cell>
          <cell r="Q146"/>
          <cell r="R146">
            <v>9045</v>
          </cell>
          <cell r="S146">
            <v>-499455</v>
          </cell>
        </row>
        <row r="147">
          <cell r="C147" t="str">
            <v>2.3.3.2</v>
          </cell>
          <cell r="D147" t="str">
            <v xml:space="preserve">Productos de papel y carton </v>
          </cell>
          <cell r="E147">
            <v>470000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174020.5</v>
          </cell>
          <cell r="L147">
            <v>0</v>
          </cell>
          <cell r="M147">
            <v>0</v>
          </cell>
          <cell r="N147">
            <v>0</v>
          </cell>
          <cell r="O147">
            <v>154119.97</v>
          </cell>
          <cell r="P147">
            <v>1131979.53</v>
          </cell>
          <cell r="Q147">
            <v>5947.2</v>
          </cell>
          <cell r="R147">
            <v>1466067.2</v>
          </cell>
          <cell r="S147">
            <v>996067.2</v>
          </cell>
        </row>
        <row r="148">
          <cell r="C148" t="str">
            <v>2.3.3.2.01</v>
          </cell>
          <cell r="D148" t="str">
            <v xml:space="preserve">Productos de papel y carton </v>
          </cell>
          <cell r="E148">
            <v>470000</v>
          </cell>
          <cell r="F148"/>
          <cell r="G148"/>
          <cell r="H148"/>
          <cell r="I148"/>
          <cell r="J148"/>
          <cell r="K148">
            <v>174020.5</v>
          </cell>
          <cell r="L148"/>
          <cell r="M148"/>
          <cell r="N148"/>
          <cell r="O148">
            <v>154119.97</v>
          </cell>
          <cell r="P148">
            <v>1131979.53</v>
          </cell>
          <cell r="Q148">
            <v>5947.2</v>
          </cell>
          <cell r="R148">
            <v>1466067.2</v>
          </cell>
          <cell r="S148">
            <v>996067.2</v>
          </cell>
        </row>
        <row r="149">
          <cell r="C149" t="str">
            <v>2.3.3.3</v>
          </cell>
          <cell r="D149" t="str">
            <v>Productos de artes gráficas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6372</v>
          </cell>
          <cell r="P149">
            <v>0</v>
          </cell>
          <cell r="Q149">
            <v>0</v>
          </cell>
          <cell r="R149">
            <v>6372</v>
          </cell>
          <cell r="S149">
            <v>6372</v>
          </cell>
        </row>
        <row r="150">
          <cell r="C150" t="str">
            <v>2.3.3.3.01</v>
          </cell>
          <cell r="D150" t="str">
            <v>Productos de artes graficas</v>
          </cell>
          <cell r="E150">
            <v>0</v>
          </cell>
          <cell r="F150"/>
          <cell r="G150"/>
          <cell r="H150"/>
          <cell r="I150"/>
          <cell r="J150"/>
          <cell r="K150"/>
          <cell r="L150"/>
          <cell r="M150"/>
          <cell r="N150"/>
          <cell r="O150">
            <v>6372</v>
          </cell>
          <cell r="P150"/>
          <cell r="Q150"/>
          <cell r="R150">
            <v>6372</v>
          </cell>
          <cell r="S150">
            <v>6372</v>
          </cell>
        </row>
        <row r="151">
          <cell r="C151" t="str">
            <v>2.3.3.4</v>
          </cell>
          <cell r="D151" t="str">
            <v>Libros, Revistas y periodicos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</row>
        <row r="152">
          <cell r="C152" t="str">
            <v>2.3.3.4.01</v>
          </cell>
          <cell r="D152" t="str">
            <v>Libros, Revistas y periodicos</v>
          </cell>
          <cell r="E152">
            <v>0</v>
          </cell>
          <cell r="F152"/>
          <cell r="G152"/>
          <cell r="H152"/>
          <cell r="I152"/>
          <cell r="J152"/>
          <cell r="K152"/>
          <cell r="L152"/>
          <cell r="M152"/>
          <cell r="N152"/>
          <cell r="O152"/>
          <cell r="P152"/>
          <cell r="Q152"/>
          <cell r="R152">
            <v>0</v>
          </cell>
          <cell r="S152">
            <v>0</v>
          </cell>
        </row>
        <row r="153">
          <cell r="C153" t="str">
            <v>2.3.3.5</v>
          </cell>
          <cell r="D153" t="str">
            <v>Textos de Enseñanzas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967920</v>
          </cell>
          <cell r="R153">
            <v>967920</v>
          </cell>
          <cell r="S153">
            <v>967920</v>
          </cell>
        </row>
        <row r="154">
          <cell r="C154" t="str">
            <v>2.3.3.5.01</v>
          </cell>
          <cell r="D154" t="str">
            <v>Textos de Enseñanzas</v>
          </cell>
          <cell r="E154">
            <v>0</v>
          </cell>
          <cell r="F154"/>
          <cell r="G154"/>
          <cell r="H154"/>
          <cell r="I154"/>
          <cell r="J154"/>
          <cell r="K154"/>
          <cell r="L154"/>
          <cell r="M154"/>
          <cell r="N154"/>
          <cell r="O154"/>
          <cell r="P154"/>
          <cell r="Q154">
            <v>967920</v>
          </cell>
          <cell r="R154">
            <v>967920</v>
          </cell>
          <cell r="S154">
            <v>967920</v>
          </cell>
        </row>
        <row r="155">
          <cell r="C155" t="str">
            <v xml:space="preserve">2.3.4 </v>
          </cell>
          <cell r="D155" t="str">
            <v>PRODUCTOS FARMACEUTICOS</v>
          </cell>
          <cell r="E155">
            <v>200000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197676.14</v>
          </cell>
          <cell r="N155">
            <v>0</v>
          </cell>
          <cell r="O155">
            <v>0</v>
          </cell>
          <cell r="P155">
            <v>0</v>
          </cell>
          <cell r="Q155">
            <v>71001.53</v>
          </cell>
          <cell r="R155">
            <v>268677.67000000004</v>
          </cell>
          <cell r="S155">
            <v>68677.670000000042</v>
          </cell>
        </row>
        <row r="156">
          <cell r="C156" t="str">
            <v>2.3.4.1</v>
          </cell>
          <cell r="D156" t="str">
            <v>Productos medicinales para uso humano</v>
          </cell>
          <cell r="E156">
            <v>200000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197676.14</v>
          </cell>
          <cell r="N156">
            <v>0</v>
          </cell>
          <cell r="O156">
            <v>0</v>
          </cell>
          <cell r="P156">
            <v>0</v>
          </cell>
          <cell r="Q156">
            <v>71001.53</v>
          </cell>
          <cell r="R156">
            <v>268677.67000000004</v>
          </cell>
          <cell r="S156">
            <v>68677.670000000042</v>
          </cell>
        </row>
        <row r="157">
          <cell r="C157" t="str">
            <v>2.3.4.1.01</v>
          </cell>
          <cell r="D157" t="str">
            <v>Productos medicinales para uso humano</v>
          </cell>
          <cell r="E157">
            <v>200000</v>
          </cell>
          <cell r="F157"/>
          <cell r="G157"/>
          <cell r="H157"/>
          <cell r="I157"/>
          <cell r="J157"/>
          <cell r="K157"/>
          <cell r="L157"/>
          <cell r="M157">
            <v>197676.14</v>
          </cell>
          <cell r="N157"/>
          <cell r="O157"/>
          <cell r="P157"/>
          <cell r="Q157">
            <v>71001.53</v>
          </cell>
          <cell r="R157">
            <v>268677.67000000004</v>
          </cell>
          <cell r="S157">
            <v>68677.670000000042</v>
          </cell>
        </row>
        <row r="158">
          <cell r="C158" t="str">
            <v>2.3.5</v>
          </cell>
          <cell r="D158" t="str">
            <v>PRODUCTOS DE CUERO, CAUCHO Y PLASTICOS</v>
          </cell>
          <cell r="E158">
            <v>300000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22496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51330</v>
          </cell>
          <cell r="R158">
            <v>73826</v>
          </cell>
          <cell r="S158">
            <v>-226174</v>
          </cell>
        </row>
        <row r="159">
          <cell r="C159" t="str">
            <v>2.3.5.1</v>
          </cell>
          <cell r="D159" t="str">
            <v>Productos de Cueros y Pieles</v>
          </cell>
          <cell r="E159">
            <v>0</v>
          </cell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>
            <v>0</v>
          </cell>
          <cell r="S159">
            <v>0</v>
          </cell>
        </row>
        <row r="160">
          <cell r="C160" t="str">
            <v>2.3.5.1.01</v>
          </cell>
          <cell r="D160" t="str">
            <v>Productos de cueros y pieles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</row>
        <row r="161">
          <cell r="C161" t="str">
            <v>2.3.5.3</v>
          </cell>
          <cell r="D161" t="str">
            <v>Llantas y neumaticos</v>
          </cell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/>
          <cell r="Q161"/>
          <cell r="R161">
            <v>0</v>
          </cell>
          <cell r="S161">
            <v>0</v>
          </cell>
        </row>
        <row r="162">
          <cell r="C162" t="str">
            <v>2.3.5.3.01</v>
          </cell>
          <cell r="D162" t="str">
            <v>Llantas y neumaticos</v>
          </cell>
          <cell r="E162">
            <v>0</v>
          </cell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>
            <v>0</v>
          </cell>
          <cell r="S162">
            <v>0</v>
          </cell>
        </row>
        <row r="163">
          <cell r="C163" t="str">
            <v>2.3.5.5</v>
          </cell>
          <cell r="D163" t="str">
            <v>Articulos de plásticos</v>
          </cell>
          <cell r="E163">
            <v>300000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22496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51330</v>
          </cell>
          <cell r="R163">
            <v>73826</v>
          </cell>
          <cell r="S163">
            <v>-226174</v>
          </cell>
        </row>
        <row r="164">
          <cell r="C164" t="str">
            <v>2.3.5.5.01</v>
          </cell>
          <cell r="D164" t="str">
            <v>Articulos de plásticos</v>
          </cell>
          <cell r="E164">
            <v>300000</v>
          </cell>
          <cell r="F164"/>
          <cell r="G164"/>
          <cell r="H164"/>
          <cell r="I164"/>
          <cell r="J164"/>
          <cell r="K164">
            <v>22496</v>
          </cell>
          <cell r="L164"/>
          <cell r="M164"/>
          <cell r="N164"/>
          <cell r="O164"/>
          <cell r="P164"/>
          <cell r="Q164">
            <v>51330</v>
          </cell>
          <cell r="R164">
            <v>73826</v>
          </cell>
          <cell r="S164">
            <v>-226174</v>
          </cell>
        </row>
        <row r="165">
          <cell r="C165" t="str">
            <v>2.3.6</v>
          </cell>
          <cell r="D165" t="str">
            <v>PRODUCTOS DE MATERIALES, METALICOS / NO METALICOS</v>
          </cell>
          <cell r="E165">
            <v>100000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33641.800000000003</v>
          </cell>
          <cell r="O165">
            <v>527.94000000000005</v>
          </cell>
          <cell r="P165">
            <v>35379.21</v>
          </cell>
          <cell r="Q165">
            <v>14679.51</v>
          </cell>
          <cell r="R165">
            <v>84228.46</v>
          </cell>
          <cell r="S165">
            <v>-15771.539999999999</v>
          </cell>
        </row>
        <row r="166">
          <cell r="C166" t="str">
            <v>2.3.6.1</v>
          </cell>
          <cell r="D166" t="str">
            <v xml:space="preserve">Productos de cemento, cal, asbesto, yeso y arcilla 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527.94000000000005</v>
          </cell>
          <cell r="P166">
            <v>4672.8</v>
          </cell>
          <cell r="Q166">
            <v>0</v>
          </cell>
          <cell r="R166">
            <v>5200.74</v>
          </cell>
          <cell r="S166">
            <v>5200.74</v>
          </cell>
        </row>
        <row r="167">
          <cell r="C167" t="str">
            <v>2.3.6.1.01</v>
          </cell>
          <cell r="D167" t="str">
            <v>Productos de cemento</v>
          </cell>
          <cell r="E167">
            <v>0</v>
          </cell>
          <cell r="F167"/>
          <cell r="G167"/>
          <cell r="H167"/>
          <cell r="I167"/>
          <cell r="J167"/>
          <cell r="K167"/>
          <cell r="L167"/>
          <cell r="M167"/>
          <cell r="N167"/>
          <cell r="O167"/>
          <cell r="P167">
            <v>4672.8</v>
          </cell>
          <cell r="Q167"/>
          <cell r="R167">
            <v>4672.8</v>
          </cell>
          <cell r="S167">
            <v>4672.8</v>
          </cell>
        </row>
        <row r="168">
          <cell r="C168" t="str">
            <v>2.3.6.1.04</v>
          </cell>
          <cell r="D168" t="str">
            <v>Productos de yeso</v>
          </cell>
          <cell r="E168">
            <v>0</v>
          </cell>
          <cell r="F168"/>
          <cell r="G168"/>
          <cell r="H168"/>
          <cell r="I168"/>
          <cell r="J168"/>
          <cell r="K168"/>
          <cell r="L168"/>
          <cell r="M168"/>
          <cell r="N168"/>
          <cell r="O168">
            <v>527.94000000000005</v>
          </cell>
          <cell r="P168"/>
          <cell r="Q168"/>
          <cell r="R168">
            <v>527.94000000000005</v>
          </cell>
          <cell r="S168">
            <v>527.94000000000005</v>
          </cell>
        </row>
        <row r="169">
          <cell r="C169" t="str">
            <v>2.3.6.3</v>
          </cell>
          <cell r="D169" t="str">
            <v>Productos metalicos y sus derivados</v>
          </cell>
          <cell r="E169">
            <v>100000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33641.800000000003</v>
          </cell>
          <cell r="O169">
            <v>0</v>
          </cell>
          <cell r="P169">
            <v>30706.41</v>
          </cell>
          <cell r="Q169">
            <v>14679.51</v>
          </cell>
          <cell r="R169">
            <v>79027.72</v>
          </cell>
          <cell r="S169">
            <v>-20972.28</v>
          </cell>
        </row>
        <row r="170">
          <cell r="C170" t="str">
            <v>2.3.6.3.04</v>
          </cell>
          <cell r="D170" t="str">
            <v>Herramientas menores</v>
          </cell>
          <cell r="E170">
            <v>100000</v>
          </cell>
          <cell r="F170"/>
          <cell r="G170"/>
          <cell r="H170"/>
          <cell r="I170"/>
          <cell r="J170"/>
          <cell r="K170"/>
          <cell r="L170"/>
          <cell r="M170"/>
          <cell r="N170">
            <v>33641.800000000003</v>
          </cell>
          <cell r="O170"/>
          <cell r="P170">
            <v>18002.41</v>
          </cell>
          <cell r="Q170">
            <v>10061.93</v>
          </cell>
          <cell r="R170">
            <v>61706.140000000007</v>
          </cell>
          <cell r="S170">
            <v>-38293.859999999993</v>
          </cell>
        </row>
        <row r="171">
          <cell r="C171" t="str">
            <v>2.3.6.3.06</v>
          </cell>
          <cell r="D171" t="str">
            <v>Accesorios de metal</v>
          </cell>
          <cell r="E171">
            <v>0</v>
          </cell>
          <cell r="F171"/>
          <cell r="G171"/>
          <cell r="H171"/>
          <cell r="I171"/>
          <cell r="J171"/>
          <cell r="K171"/>
          <cell r="L171"/>
          <cell r="M171"/>
          <cell r="N171"/>
          <cell r="O171"/>
          <cell r="P171">
            <v>12704</v>
          </cell>
          <cell r="Q171">
            <v>4617.58</v>
          </cell>
          <cell r="R171">
            <v>17321.580000000002</v>
          </cell>
          <cell r="S171">
            <v>17321.580000000002</v>
          </cell>
        </row>
        <row r="172">
          <cell r="C172" t="str">
            <v>2.3.7</v>
          </cell>
          <cell r="D172" t="str">
            <v>COMBUSTIBLE, LUBRICANTES, PRODUCTOS QUIMICOS Y CONEXOS</v>
          </cell>
          <cell r="E172">
            <v>10593886.07</v>
          </cell>
          <cell r="F172">
            <v>0</v>
          </cell>
          <cell r="G172">
            <v>0</v>
          </cell>
          <cell r="H172">
            <v>237100</v>
          </cell>
          <cell r="I172">
            <v>-16500</v>
          </cell>
          <cell r="J172">
            <v>0</v>
          </cell>
          <cell r="K172">
            <v>1102313.3700000001</v>
          </cell>
          <cell r="L172">
            <v>460000</v>
          </cell>
          <cell r="M172">
            <v>0</v>
          </cell>
          <cell r="N172">
            <v>1119937.56</v>
          </cell>
          <cell r="O172">
            <v>16691.13</v>
          </cell>
          <cell r="P172">
            <v>30434.719999999998</v>
          </cell>
          <cell r="Q172">
            <v>1262732.53</v>
          </cell>
          <cell r="R172">
            <v>4212709.3100000005</v>
          </cell>
          <cell r="S172">
            <v>-6381176.7599999998</v>
          </cell>
        </row>
        <row r="173">
          <cell r="C173" t="str">
            <v>2.3.7.1</v>
          </cell>
          <cell r="D173" t="str">
            <v>Combustibles y Lubricantes</v>
          </cell>
          <cell r="E173">
            <v>9194000</v>
          </cell>
          <cell r="F173">
            <v>0</v>
          </cell>
          <cell r="G173">
            <v>0</v>
          </cell>
          <cell r="H173">
            <v>237100</v>
          </cell>
          <cell r="I173">
            <v>-16500</v>
          </cell>
          <cell r="J173">
            <v>0</v>
          </cell>
          <cell r="K173">
            <v>1065000</v>
          </cell>
          <cell r="L173">
            <v>460000</v>
          </cell>
          <cell r="M173">
            <v>0</v>
          </cell>
          <cell r="N173">
            <v>25830</v>
          </cell>
          <cell r="O173">
            <v>0</v>
          </cell>
          <cell r="P173">
            <v>11766.2</v>
          </cell>
          <cell r="Q173">
            <v>1212546</v>
          </cell>
          <cell r="R173">
            <v>2995742.2</v>
          </cell>
          <cell r="S173">
            <v>-6198257.7999999998</v>
          </cell>
        </row>
        <row r="174">
          <cell r="C174" t="str">
            <v>2.3.7.1.01</v>
          </cell>
          <cell r="D174" t="str">
            <v>Gasolina</v>
          </cell>
          <cell r="E174">
            <v>4474000</v>
          </cell>
          <cell r="F174"/>
          <cell r="G174"/>
          <cell r="H174">
            <v>237100</v>
          </cell>
          <cell r="I174">
            <v>-16500</v>
          </cell>
          <cell r="J174"/>
          <cell r="K174">
            <v>1065000</v>
          </cell>
          <cell r="L174"/>
          <cell r="M174"/>
          <cell r="N174"/>
          <cell r="O174"/>
          <cell r="P174"/>
          <cell r="Q174">
            <v>1200000</v>
          </cell>
          <cell r="R174">
            <v>2485600</v>
          </cell>
          <cell r="S174">
            <v>-1988400</v>
          </cell>
        </row>
        <row r="175">
          <cell r="C175" t="str">
            <v>2.3.7.1.02</v>
          </cell>
          <cell r="D175" t="str">
            <v>Gasoil</v>
          </cell>
          <cell r="E175">
            <v>4000000</v>
          </cell>
          <cell r="F175"/>
          <cell r="G175"/>
          <cell r="H175"/>
          <cell r="I175"/>
          <cell r="J175"/>
          <cell r="K175"/>
          <cell r="L175">
            <v>460000</v>
          </cell>
          <cell r="M175"/>
          <cell r="N175"/>
          <cell r="O175"/>
          <cell r="P175"/>
          <cell r="Q175"/>
          <cell r="R175">
            <v>460000</v>
          </cell>
          <cell r="S175">
            <v>-3540000</v>
          </cell>
        </row>
        <row r="176">
          <cell r="C176" t="str">
            <v>2.3.7.1.04</v>
          </cell>
          <cell r="D176" t="str">
            <v>Gas GLP</v>
          </cell>
          <cell r="E176">
            <v>720000</v>
          </cell>
          <cell r="F176"/>
          <cell r="G176"/>
          <cell r="H176"/>
          <cell r="I176"/>
          <cell r="J176"/>
          <cell r="K176"/>
          <cell r="L176"/>
          <cell r="M176"/>
          <cell r="N176">
            <v>25830</v>
          </cell>
          <cell r="O176"/>
          <cell r="P176">
            <v>11070</v>
          </cell>
          <cell r="Q176">
            <v>12546</v>
          </cell>
          <cell r="R176">
            <v>49446</v>
          </cell>
          <cell r="S176">
            <v>-670554</v>
          </cell>
        </row>
        <row r="177">
          <cell r="C177" t="str">
            <v>2.3.7.1.06</v>
          </cell>
          <cell r="D177" t="str">
            <v>Lubricantes</v>
          </cell>
          <cell r="E177">
            <v>0</v>
          </cell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>
            <v>696.2</v>
          </cell>
          <cell r="Q177"/>
          <cell r="R177">
            <v>696.2</v>
          </cell>
          <cell r="S177">
            <v>696.2</v>
          </cell>
        </row>
        <row r="178">
          <cell r="C178" t="str">
            <v>2.3.7.2</v>
          </cell>
          <cell r="D178" t="str">
            <v xml:space="preserve"> Productos Químicos y Conexos</v>
          </cell>
          <cell r="E178">
            <v>1399886.07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37313.370000000003</v>
          </cell>
          <cell r="L178">
            <v>0</v>
          </cell>
          <cell r="M178">
            <v>0</v>
          </cell>
          <cell r="N178">
            <v>1094107.56</v>
          </cell>
          <cell r="O178">
            <v>16691.13</v>
          </cell>
          <cell r="P178">
            <v>18668.519999999997</v>
          </cell>
          <cell r="Q178">
            <v>50186.53</v>
          </cell>
          <cell r="R178">
            <v>96853.39</v>
          </cell>
          <cell r="S178">
            <v>-1303032.6800000002</v>
          </cell>
        </row>
        <row r="179">
          <cell r="C179" t="str">
            <v>2.3.7.2.01</v>
          </cell>
          <cell r="D179" t="str">
            <v>Productos explosivos y pirotecnia</v>
          </cell>
          <cell r="E179">
            <v>4000</v>
          </cell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</row>
        <row r="180">
          <cell r="C180" t="str">
            <v>2.3.7.2.03</v>
          </cell>
          <cell r="D180" t="str">
            <v>Productos quimicos de laboratorio y de uso personal</v>
          </cell>
          <cell r="E180">
            <v>130000</v>
          </cell>
          <cell r="F180"/>
          <cell r="G180"/>
          <cell r="H180"/>
          <cell r="I180"/>
          <cell r="J180"/>
          <cell r="K180">
            <v>13452</v>
          </cell>
          <cell r="L180"/>
          <cell r="M180"/>
          <cell r="N180"/>
          <cell r="O180"/>
          <cell r="P180"/>
          <cell r="Q180">
            <v>27258</v>
          </cell>
          <cell r="R180">
            <v>40710</v>
          </cell>
          <cell r="S180">
            <v>-89290</v>
          </cell>
        </row>
        <row r="181">
          <cell r="C181" t="str">
            <v>2.3.7.2.05</v>
          </cell>
          <cell r="D181" t="str">
            <v>Insecticidas, fumigantes y otros</v>
          </cell>
          <cell r="E181">
            <v>15886.07</v>
          </cell>
          <cell r="F181"/>
          <cell r="G181"/>
          <cell r="H181"/>
          <cell r="I181"/>
          <cell r="J181"/>
          <cell r="K181">
            <v>8297.76</v>
          </cell>
          <cell r="L181"/>
          <cell r="M181"/>
          <cell r="N181"/>
          <cell r="O181"/>
          <cell r="P181"/>
          <cell r="Q181">
            <v>5322.98</v>
          </cell>
          <cell r="R181">
            <v>13620.74</v>
          </cell>
          <cell r="S181">
            <v>-2265.33</v>
          </cell>
        </row>
        <row r="182">
          <cell r="C182" t="str">
            <v>2.3.7.2.06</v>
          </cell>
          <cell r="D182" t="str">
            <v>Pinturas, lacas, barnices, diluyentes y absorbentes para pinturas</v>
          </cell>
          <cell r="E182">
            <v>300000</v>
          </cell>
          <cell r="F182"/>
          <cell r="G182"/>
          <cell r="H182"/>
          <cell r="I182"/>
          <cell r="J182"/>
          <cell r="K182">
            <v>15563.61</v>
          </cell>
          <cell r="L182"/>
          <cell r="M182"/>
          <cell r="N182">
            <v>1077548.57</v>
          </cell>
          <cell r="O182">
            <v>12059.04</v>
          </cell>
          <cell r="P182">
            <v>9326.4599999999991</v>
          </cell>
          <cell r="Q182">
            <v>5616.04</v>
          </cell>
          <cell r="R182"/>
          <cell r="S182"/>
        </row>
        <row r="183">
          <cell r="C183" t="str">
            <v>2.3.7.2.99</v>
          </cell>
          <cell r="D183" t="str">
            <v>Otros productos quimicos y conexos</v>
          </cell>
          <cell r="E183">
            <v>950000</v>
          </cell>
          <cell r="F183"/>
          <cell r="G183"/>
          <cell r="H183"/>
          <cell r="I183"/>
          <cell r="J183"/>
          <cell r="K183"/>
          <cell r="L183"/>
          <cell r="M183"/>
          <cell r="N183">
            <v>16558.990000000002</v>
          </cell>
          <cell r="O183">
            <v>4632.09</v>
          </cell>
          <cell r="P183">
            <v>9342.06</v>
          </cell>
          <cell r="Q183">
            <v>11989.51</v>
          </cell>
          <cell r="R183">
            <v>42522.65</v>
          </cell>
          <cell r="S183">
            <v>-907477.35</v>
          </cell>
        </row>
        <row r="184">
          <cell r="C184" t="str">
            <v>2.3.9</v>
          </cell>
          <cell r="D184" t="str">
            <v>PRODUCTOS Y UTILES VARIOS</v>
          </cell>
          <cell r="E184">
            <v>6051065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500082.47</v>
          </cell>
          <cell r="K184">
            <v>544918.6100000001</v>
          </cell>
          <cell r="L184">
            <v>199921.5</v>
          </cell>
          <cell r="M184">
            <v>182576.23</v>
          </cell>
          <cell r="N184">
            <v>701132.4</v>
          </cell>
          <cell r="O184">
            <v>250523.75999999998</v>
          </cell>
          <cell r="P184">
            <v>2578393.8199999998</v>
          </cell>
          <cell r="Q184">
            <v>1902219.29</v>
          </cell>
          <cell r="R184">
            <v>6648143.6999999993</v>
          </cell>
          <cell r="S184">
            <v>597078.70000000007</v>
          </cell>
        </row>
        <row r="185">
          <cell r="C185" t="str">
            <v>2.3.9.1</v>
          </cell>
          <cell r="D185" t="str">
            <v>Material para limpieza</v>
          </cell>
          <cell r="E185">
            <v>1400000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408096.10000000003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14325.2</v>
          </cell>
          <cell r="Q185">
            <v>646091.88</v>
          </cell>
          <cell r="R185">
            <v>1068513.1800000002</v>
          </cell>
          <cell r="S185">
            <v>-331486.81999999983</v>
          </cell>
        </row>
        <row r="186">
          <cell r="C186" t="str">
            <v>2.3.9.1.01</v>
          </cell>
          <cell r="D186" t="str">
            <v>Material para limpieza e higiene</v>
          </cell>
          <cell r="E186">
            <v>900000</v>
          </cell>
          <cell r="F186"/>
          <cell r="G186"/>
          <cell r="H186"/>
          <cell r="I186"/>
          <cell r="J186"/>
          <cell r="K186">
            <v>317463.84000000003</v>
          </cell>
          <cell r="L186"/>
          <cell r="M186"/>
          <cell r="N186"/>
          <cell r="O186"/>
          <cell r="P186">
            <v>14325.2</v>
          </cell>
          <cell r="Q186">
            <v>433160.58</v>
          </cell>
          <cell r="R186">
            <v>764949.62000000011</v>
          </cell>
          <cell r="S186">
            <v>-135050.37999999989</v>
          </cell>
        </row>
        <row r="187">
          <cell r="C187" t="str">
            <v>2.3.9.1.02</v>
          </cell>
          <cell r="D187" t="str">
            <v>Material para limpieza e higiene personal</v>
          </cell>
          <cell r="E187">
            <v>500000</v>
          </cell>
          <cell r="F187"/>
          <cell r="G187"/>
          <cell r="H187"/>
          <cell r="I187"/>
          <cell r="J187"/>
          <cell r="K187">
            <v>90632.26</v>
          </cell>
          <cell r="L187"/>
          <cell r="M187"/>
          <cell r="N187"/>
          <cell r="O187"/>
          <cell r="P187"/>
          <cell r="Q187">
            <v>212931.3</v>
          </cell>
          <cell r="R187">
            <v>303563.56</v>
          </cell>
          <cell r="S187">
            <v>-196436.44</v>
          </cell>
        </row>
        <row r="188">
          <cell r="C188" t="str">
            <v>2.3.9.2</v>
          </cell>
          <cell r="D188" t="str">
            <v>Utiles de escritorio, oficina, informatica, escolares y de enseñanza</v>
          </cell>
          <cell r="E188">
            <v>2350000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424798.47</v>
          </cell>
          <cell r="K188">
            <v>77814.98</v>
          </cell>
          <cell r="L188">
            <v>123192</v>
          </cell>
          <cell r="M188">
            <v>0</v>
          </cell>
          <cell r="N188">
            <v>5192</v>
          </cell>
          <cell r="O188">
            <v>62579.649999999994</v>
          </cell>
          <cell r="P188">
            <v>2145277.2999999998</v>
          </cell>
          <cell r="Q188">
            <v>541384</v>
          </cell>
          <cell r="R188">
            <v>3377269.52</v>
          </cell>
          <cell r="S188">
            <v>1027269.52</v>
          </cell>
        </row>
        <row r="189">
          <cell r="C189" t="str">
            <v>2.3.9.2.01</v>
          </cell>
          <cell r="D189" t="str">
            <v>Utiles de escritorio, oficina, informatica, escolares y de enseñanza</v>
          </cell>
          <cell r="E189">
            <v>2300000</v>
          </cell>
          <cell r="F189"/>
          <cell r="G189"/>
          <cell r="H189"/>
          <cell r="I189"/>
          <cell r="J189">
            <v>424798.47</v>
          </cell>
          <cell r="K189">
            <v>77814.98</v>
          </cell>
          <cell r="L189">
            <v>123192</v>
          </cell>
          <cell r="M189"/>
          <cell r="N189">
            <v>5192</v>
          </cell>
          <cell r="O189">
            <v>62579.649999999994</v>
          </cell>
          <cell r="P189">
            <v>2142308.42</v>
          </cell>
          <cell r="Q189">
            <v>541384</v>
          </cell>
          <cell r="R189">
            <v>3377269.52</v>
          </cell>
          <cell r="S189">
            <v>1077269.52</v>
          </cell>
        </row>
        <row r="190">
          <cell r="C190" t="str">
            <v>2.3.9.2.02</v>
          </cell>
          <cell r="D190" t="str">
            <v>Utiles y materiales escolares y de enseñanzas</v>
          </cell>
          <cell r="E190">
            <v>50000</v>
          </cell>
          <cell r="F190"/>
          <cell r="G190"/>
          <cell r="H190"/>
          <cell r="I190"/>
          <cell r="J190"/>
          <cell r="K190"/>
          <cell r="L190"/>
          <cell r="M190"/>
          <cell r="O190"/>
          <cell r="P190">
            <v>2968.88</v>
          </cell>
          <cell r="Q190"/>
          <cell r="R190"/>
          <cell r="S190"/>
        </row>
        <row r="191">
          <cell r="C191" t="str">
            <v>2.3.9.3</v>
          </cell>
          <cell r="D191" t="str">
            <v>Utiles menores medico quirurgico y de laboratorio</v>
          </cell>
          <cell r="E191">
            <v>2000000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131255.20000000001</v>
          </cell>
          <cell r="N191">
            <v>0</v>
          </cell>
          <cell r="O191">
            <v>0</v>
          </cell>
          <cell r="P191">
            <v>0</v>
          </cell>
          <cell r="Q191">
            <v>155702.20000000001</v>
          </cell>
          <cell r="R191">
            <v>286957.40000000002</v>
          </cell>
          <cell r="S191">
            <v>-1713042.6</v>
          </cell>
        </row>
        <row r="192">
          <cell r="C192" t="str">
            <v>2.3.9.3.01</v>
          </cell>
          <cell r="D192" t="str">
            <v>Utiles menores medico quirurgico y de laboratorio</v>
          </cell>
          <cell r="E192">
            <v>2000000</v>
          </cell>
          <cell r="F192"/>
          <cell r="G192"/>
          <cell r="H192"/>
          <cell r="I192"/>
          <cell r="J192"/>
          <cell r="K192"/>
          <cell r="L192"/>
          <cell r="M192">
            <v>131255.20000000001</v>
          </cell>
          <cell r="N192"/>
          <cell r="O192"/>
          <cell r="P192"/>
          <cell r="Q192">
            <v>155702.20000000001</v>
          </cell>
          <cell r="R192">
            <v>286957.40000000002</v>
          </cell>
          <cell r="S192">
            <v>-1713042.6</v>
          </cell>
        </row>
        <row r="193">
          <cell r="C193" t="str">
            <v>2.3.9.4</v>
          </cell>
          <cell r="D193" t="str">
            <v>Utiles destinados a actividades deportivas, culturales y recreativas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76676.399999999994</v>
          </cell>
          <cell r="O193">
            <v>141103.82999999999</v>
          </cell>
          <cell r="P193">
            <v>386.57</v>
          </cell>
          <cell r="Q193">
            <v>398.84</v>
          </cell>
          <cell r="R193">
            <v>218565.63999999998</v>
          </cell>
          <cell r="S193">
            <v>218565.63999999998</v>
          </cell>
        </row>
        <row r="194">
          <cell r="C194" t="str">
            <v>2.3.9.4.01</v>
          </cell>
          <cell r="D194" t="str">
            <v>Utiles destinados a actividades deportivas, culturales y recreativas</v>
          </cell>
          <cell r="E194"/>
          <cell r="F194"/>
          <cell r="G194"/>
          <cell r="H194"/>
          <cell r="I194"/>
          <cell r="J194"/>
          <cell r="K194"/>
          <cell r="L194"/>
          <cell r="M194"/>
          <cell r="N194">
            <v>76676.399999999994</v>
          </cell>
          <cell r="O194">
            <v>141103.82999999999</v>
          </cell>
          <cell r="P194">
            <v>386.57</v>
          </cell>
          <cell r="Q194">
            <v>398.84</v>
          </cell>
          <cell r="R194">
            <v>218565.63999999998</v>
          </cell>
          <cell r="S194">
            <v>218565.63999999998</v>
          </cell>
        </row>
        <row r="195">
          <cell r="C195" t="str">
            <v>2.3.9.5</v>
          </cell>
          <cell r="D195" t="str">
            <v>Utiles de cocina y comedor</v>
          </cell>
          <cell r="E195">
            <v>150000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110055.86</v>
          </cell>
          <cell r="L195">
            <v>76729.5</v>
          </cell>
          <cell r="M195">
            <v>14509.75</v>
          </cell>
          <cell r="N195">
            <v>0</v>
          </cell>
          <cell r="O195">
            <v>0</v>
          </cell>
          <cell r="P195">
            <v>0</v>
          </cell>
          <cell r="Q195">
            <v>414254.99</v>
          </cell>
          <cell r="R195">
            <v>615550.1</v>
          </cell>
          <cell r="S195">
            <v>465550.1</v>
          </cell>
        </row>
        <row r="196">
          <cell r="C196" t="str">
            <v>2.3.9.5.01</v>
          </cell>
          <cell r="D196" t="str">
            <v>Utiles de cocina y comedor</v>
          </cell>
          <cell r="E196">
            <v>150000</v>
          </cell>
          <cell r="F196"/>
          <cell r="G196"/>
          <cell r="H196"/>
          <cell r="I196"/>
          <cell r="J196"/>
          <cell r="K196">
            <v>110055.86</v>
          </cell>
          <cell r="L196">
            <v>76729.5</v>
          </cell>
          <cell r="M196">
            <v>14509.75</v>
          </cell>
          <cell r="N196"/>
          <cell r="O196"/>
          <cell r="P196"/>
          <cell r="Q196">
            <v>414254.99</v>
          </cell>
          <cell r="R196">
            <v>615550.1</v>
          </cell>
          <cell r="S196">
            <v>465550.1</v>
          </cell>
        </row>
        <row r="197">
          <cell r="C197" t="str">
            <v>2.3.9.6</v>
          </cell>
          <cell r="D197" t="str">
            <v>Productos electricos y afines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619264</v>
          </cell>
          <cell r="O197">
            <v>36381.699999999997</v>
          </cell>
          <cell r="P197">
            <v>349575</v>
          </cell>
          <cell r="Q197">
            <v>45099.6</v>
          </cell>
          <cell r="R197">
            <v>1050320.3</v>
          </cell>
          <cell r="S197">
            <v>1050320.3</v>
          </cell>
        </row>
        <row r="198">
          <cell r="C198" t="str">
            <v>2.3.9.6.01</v>
          </cell>
          <cell r="D198" t="str">
            <v>Productos electricos y afines</v>
          </cell>
          <cell r="E198">
            <v>0</v>
          </cell>
          <cell r="F198"/>
          <cell r="G198"/>
          <cell r="H198"/>
          <cell r="I198"/>
          <cell r="J198"/>
          <cell r="K198"/>
          <cell r="L198"/>
          <cell r="M198"/>
          <cell r="N198">
            <v>619264</v>
          </cell>
          <cell r="O198">
            <v>36381.699999999997</v>
          </cell>
          <cell r="P198">
            <v>349575</v>
          </cell>
          <cell r="Q198">
            <v>45099.6</v>
          </cell>
          <cell r="R198">
            <v>1050320.3</v>
          </cell>
          <cell r="S198">
            <v>1050320.3</v>
          </cell>
        </row>
        <row r="199">
          <cell r="C199" t="str">
            <v>2.3.9.7</v>
          </cell>
          <cell r="D199" t="str">
            <v>Productos y Utiles Veterinarios</v>
          </cell>
          <cell r="E199">
            <v>20000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7375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2124</v>
          </cell>
          <cell r="R199">
            <v>9499</v>
          </cell>
          <cell r="S199">
            <v>-10501</v>
          </cell>
        </row>
        <row r="200">
          <cell r="C200" t="str">
            <v>2.3.9.7.01</v>
          </cell>
          <cell r="D200" t="str">
            <v>Productos y útiles veterinarios</v>
          </cell>
          <cell r="E200">
            <v>20000</v>
          </cell>
          <cell r="F200"/>
          <cell r="G200"/>
          <cell r="H200"/>
          <cell r="I200"/>
          <cell r="J200"/>
          <cell r="K200">
            <v>7375</v>
          </cell>
          <cell r="L200"/>
          <cell r="M200"/>
          <cell r="N200"/>
          <cell r="O200"/>
          <cell r="P200"/>
          <cell r="Q200">
            <v>2124</v>
          </cell>
          <cell r="R200">
            <v>9499</v>
          </cell>
          <cell r="S200">
            <v>-10501</v>
          </cell>
        </row>
        <row r="201">
          <cell r="C201" t="str">
            <v>2.3.9.8</v>
          </cell>
          <cell r="D201" t="str">
            <v>Respuestos y accesorios menores</v>
          </cell>
          <cell r="E201">
            <v>55000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75284</v>
          </cell>
          <cell r="K201">
            <v>-73822.33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14205.769999999999</v>
          </cell>
          <cell r="Q201">
            <v>5801.12</v>
          </cell>
          <cell r="R201">
            <v>21468.559999999998</v>
          </cell>
          <cell r="S201">
            <v>-33531.440000000002</v>
          </cell>
        </row>
        <row r="202">
          <cell r="C202" t="str">
            <v>2.3.9.8.01</v>
          </cell>
          <cell r="D202" t="str">
            <v>Repuestos</v>
          </cell>
          <cell r="E202">
            <v>50000</v>
          </cell>
          <cell r="F202"/>
          <cell r="G202"/>
          <cell r="H202"/>
          <cell r="I202"/>
          <cell r="J202">
            <v>75284</v>
          </cell>
          <cell r="K202">
            <v>-75284</v>
          </cell>
          <cell r="L202"/>
          <cell r="M202"/>
          <cell r="N202"/>
          <cell r="O202"/>
          <cell r="P202">
            <v>11251.05</v>
          </cell>
          <cell r="Q202">
            <v>475.54</v>
          </cell>
          <cell r="R202">
            <v>11726.59</v>
          </cell>
          <cell r="S202">
            <v>-38273.410000000003</v>
          </cell>
        </row>
        <row r="203">
          <cell r="C203" t="str">
            <v>2.3.9.8.02</v>
          </cell>
          <cell r="D203" t="str">
            <v>Accesorios</v>
          </cell>
          <cell r="E203">
            <v>5000</v>
          </cell>
          <cell r="F203"/>
          <cell r="G203"/>
          <cell r="H203"/>
          <cell r="I203"/>
          <cell r="J203"/>
          <cell r="K203">
            <v>1461.67</v>
          </cell>
          <cell r="L203"/>
          <cell r="M203"/>
          <cell r="N203"/>
          <cell r="O203"/>
          <cell r="P203">
            <v>2954.72</v>
          </cell>
          <cell r="Q203">
            <v>5325.58</v>
          </cell>
          <cell r="R203">
            <v>9741.9699999999993</v>
          </cell>
          <cell r="S203">
            <v>4741.9699999999993</v>
          </cell>
        </row>
        <row r="204">
          <cell r="C204" t="str">
            <v>2.3.9.9</v>
          </cell>
          <cell r="D204" t="str">
            <v>Productos y utiles no identificados procedentemente</v>
          </cell>
          <cell r="E204">
            <v>76065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15399</v>
          </cell>
          <cell r="L204">
            <v>0</v>
          </cell>
          <cell r="M204">
            <v>36811.279999999999</v>
          </cell>
          <cell r="N204">
            <v>0</v>
          </cell>
          <cell r="O204">
            <v>10458.58</v>
          </cell>
          <cell r="P204">
            <v>54623.98</v>
          </cell>
          <cell r="Q204">
            <v>91362.66</v>
          </cell>
          <cell r="R204">
            <v>0</v>
          </cell>
          <cell r="S204">
            <v>-76065</v>
          </cell>
        </row>
        <row r="205">
          <cell r="C205" t="str">
            <v>2.3.9.9.01</v>
          </cell>
          <cell r="D205" t="str">
            <v>Productos y utiles varios</v>
          </cell>
          <cell r="E205">
            <v>0</v>
          </cell>
          <cell r="F205"/>
          <cell r="G205"/>
          <cell r="H205"/>
          <cell r="I205"/>
          <cell r="J205"/>
          <cell r="K205"/>
          <cell r="L205"/>
          <cell r="M205"/>
          <cell r="N205"/>
          <cell r="O205"/>
          <cell r="P205"/>
          <cell r="Q205"/>
          <cell r="R205">
            <v>0</v>
          </cell>
          <cell r="S205">
            <v>0</v>
          </cell>
        </row>
        <row r="206">
          <cell r="C206" t="str">
            <v>2.3.9.9.02</v>
          </cell>
          <cell r="D206" t="str">
            <v>Bonos para utiles diversos</v>
          </cell>
          <cell r="E206">
            <v>0</v>
          </cell>
          <cell r="F206"/>
          <cell r="G206"/>
          <cell r="H206"/>
          <cell r="I206"/>
          <cell r="J206">
            <v>0</v>
          </cell>
          <cell r="K206"/>
          <cell r="L206"/>
          <cell r="M206"/>
          <cell r="N206"/>
          <cell r="O206"/>
          <cell r="P206"/>
          <cell r="Q206"/>
          <cell r="R206">
            <v>0</v>
          </cell>
          <cell r="S206">
            <v>0</v>
          </cell>
        </row>
        <row r="207">
          <cell r="C207" t="str">
            <v>2.3.9.9.04</v>
          </cell>
          <cell r="D207" t="str">
            <v>Productos y Utiles de defensa y seguridad</v>
          </cell>
          <cell r="E207">
            <v>61065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53100</v>
          </cell>
          <cell r="Q207">
            <v>910</v>
          </cell>
          <cell r="R207"/>
          <cell r="S207">
            <v>-61065</v>
          </cell>
        </row>
        <row r="208">
          <cell r="C208" t="str">
            <v>2.3.9.9.05</v>
          </cell>
          <cell r="D208" t="str">
            <v>Productos y Utiles Diversos</v>
          </cell>
          <cell r="E208">
            <v>15000</v>
          </cell>
          <cell r="F208"/>
          <cell r="G208"/>
          <cell r="H208"/>
          <cell r="I208"/>
          <cell r="J208">
            <v>0</v>
          </cell>
          <cell r="K208">
            <v>15399</v>
          </cell>
          <cell r="L208"/>
          <cell r="M208">
            <v>36811.279999999999</v>
          </cell>
          <cell r="N208"/>
          <cell r="O208">
            <v>10458.58</v>
          </cell>
          <cell r="P208">
            <v>1523.98</v>
          </cell>
          <cell r="Q208">
            <v>90452.66</v>
          </cell>
          <cell r="R208"/>
          <cell r="S208">
            <v>-15000</v>
          </cell>
        </row>
        <row r="209">
          <cell r="C209">
            <v>2.4</v>
          </cell>
          <cell r="D209" t="str">
            <v>TRANSFERENCIAS CORRIENTES</v>
          </cell>
          <cell r="E209">
            <v>3000000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454260.23</v>
          </cell>
          <cell r="K209">
            <v>1110125.98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1564386.21</v>
          </cell>
          <cell r="S209">
            <v>-1435613.79</v>
          </cell>
        </row>
        <row r="210">
          <cell r="C210" t="str">
            <v>2.4.1</v>
          </cell>
          <cell r="D210" t="str">
            <v>TRANSFERENCIAS CORRIENTES AL SECTOR PRIVADO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</row>
        <row r="211">
          <cell r="C211" t="str">
            <v>2.4.1.2</v>
          </cell>
          <cell r="D211" t="str">
            <v>Ayuda y donacion a personas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</row>
        <row r="212">
          <cell r="C212" t="str">
            <v>2.4.1.2.02</v>
          </cell>
          <cell r="D212" t="str">
            <v>Ayuda y donaciones ocasionales a hogares y personas</v>
          </cell>
          <cell r="E212">
            <v>0</v>
          </cell>
          <cell r="F212"/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  <cell r="Q212"/>
          <cell r="R212">
            <v>0</v>
          </cell>
          <cell r="S212">
            <v>0</v>
          </cell>
        </row>
        <row r="213">
          <cell r="C213" t="str">
            <v>2.4.7</v>
          </cell>
          <cell r="D213" t="str">
            <v>TRANSFERENCIAS CORRIENTES AL SECTOR EXTERNO</v>
          </cell>
          <cell r="E213">
            <v>3000000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454260.23</v>
          </cell>
          <cell r="K213">
            <v>1110125.98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1564386.21</v>
          </cell>
          <cell r="S213">
            <v>-1435613.79</v>
          </cell>
        </row>
        <row r="214">
          <cell r="C214" t="str">
            <v>2.4.7.2</v>
          </cell>
          <cell r="D214" t="str">
            <v>Transferencia corrientes a organismos internacionales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</row>
        <row r="215">
          <cell r="C215" t="str">
            <v>2.4.7.2.01</v>
          </cell>
          <cell r="D215" t="str">
            <v>Transferencia corrientes a organismos internacionales</v>
          </cell>
          <cell r="E215">
            <v>0</v>
          </cell>
          <cell r="F215"/>
          <cell r="G215"/>
          <cell r="H215"/>
          <cell r="I215"/>
          <cell r="J215"/>
          <cell r="K215"/>
          <cell r="L215"/>
          <cell r="M215"/>
          <cell r="N215"/>
          <cell r="O215"/>
          <cell r="P215"/>
          <cell r="Q215"/>
          <cell r="R215">
            <v>0</v>
          </cell>
          <cell r="S215">
            <v>0</v>
          </cell>
        </row>
        <row r="216">
          <cell r="C216" t="str">
            <v>2.4.7.3</v>
          </cell>
          <cell r="D216" t="str">
            <v>Transferencias corrientes al sector privado externo</v>
          </cell>
          <cell r="E216">
            <v>3000000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454260.23</v>
          </cell>
          <cell r="K216">
            <v>1110125.98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1564386.21</v>
          </cell>
          <cell r="S216">
            <v>-1435613.79</v>
          </cell>
        </row>
        <row r="217">
          <cell r="C217" t="str">
            <v>2.4.7.3.01</v>
          </cell>
          <cell r="D217" t="str">
            <v>Transferencias corrientes al sector privado externo</v>
          </cell>
          <cell r="E217">
            <v>3000000</v>
          </cell>
          <cell r="F217"/>
          <cell r="G217"/>
          <cell r="H217"/>
          <cell r="I217"/>
          <cell r="J217">
            <v>454260.23</v>
          </cell>
          <cell r="K217">
            <v>1110125.98</v>
          </cell>
          <cell r="L217"/>
          <cell r="M217"/>
          <cell r="N217"/>
          <cell r="O217"/>
          <cell r="P217"/>
          <cell r="Q217"/>
          <cell r="R217">
            <v>1564386.21</v>
          </cell>
          <cell r="S217">
            <v>-1435613.79</v>
          </cell>
        </row>
        <row r="218">
          <cell r="C218">
            <v>2.6</v>
          </cell>
          <cell r="D218" t="str">
            <v>BIENES , MUEBLES, INMUEBLES E INTANGIBLES</v>
          </cell>
          <cell r="E218">
            <v>7363987.9100000001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224200</v>
          </cell>
          <cell r="M218">
            <v>388848.15</v>
          </cell>
          <cell r="N218">
            <v>274232</v>
          </cell>
          <cell r="O218">
            <v>38701.64</v>
          </cell>
          <cell r="P218">
            <v>79440.36</v>
          </cell>
          <cell r="Q218">
            <v>24955.11</v>
          </cell>
          <cell r="R218">
            <v>1030377.26</v>
          </cell>
          <cell r="S218">
            <v>-6333610.6500000004</v>
          </cell>
        </row>
        <row r="219">
          <cell r="C219" t="str">
            <v>2.6.1</v>
          </cell>
          <cell r="D219" t="str">
            <v>MOBILIARIO Y EQUIPO</v>
          </cell>
          <cell r="E219">
            <v>4523691.91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287098.15000000002</v>
          </cell>
          <cell r="N219">
            <v>0</v>
          </cell>
          <cell r="O219">
            <v>38701.64</v>
          </cell>
          <cell r="P219">
            <v>20131.2</v>
          </cell>
          <cell r="Q219">
            <v>24955.11</v>
          </cell>
          <cell r="R219">
            <v>370886.1</v>
          </cell>
          <cell r="S219">
            <v>-4152805.8100000005</v>
          </cell>
        </row>
        <row r="220">
          <cell r="C220" t="str">
            <v>2.6.1.1</v>
          </cell>
          <cell r="D220" t="str">
            <v>Muebles y equipos de oficina y estanderia</v>
          </cell>
          <cell r="E220">
            <v>3858573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38701.64</v>
          </cell>
          <cell r="P220">
            <v>20131.2</v>
          </cell>
          <cell r="Q220">
            <v>0</v>
          </cell>
          <cell r="R220">
            <v>58832.84</v>
          </cell>
          <cell r="S220">
            <v>-3799740.16</v>
          </cell>
        </row>
        <row r="221">
          <cell r="C221" t="str">
            <v>2.6.1.1.01</v>
          </cell>
          <cell r="D221" t="str">
            <v>Muebles y equipos de oficina y estanderia</v>
          </cell>
          <cell r="E221">
            <v>3858573</v>
          </cell>
          <cell r="F221"/>
          <cell r="G221"/>
          <cell r="H221"/>
          <cell r="I221"/>
          <cell r="J221"/>
          <cell r="K221"/>
          <cell r="L221"/>
          <cell r="M221"/>
          <cell r="N221"/>
          <cell r="O221">
            <v>38701.64</v>
          </cell>
          <cell r="P221">
            <v>20131.2</v>
          </cell>
          <cell r="Q221"/>
          <cell r="R221">
            <v>58832.84</v>
          </cell>
          <cell r="S221">
            <v>-3799740.16</v>
          </cell>
        </row>
        <row r="222">
          <cell r="C222" t="str">
            <v>2.6.1.3</v>
          </cell>
          <cell r="D222" t="str">
            <v>Equipos de tecnologia de la informacion y comunicación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</row>
        <row r="223">
          <cell r="C223" t="str">
            <v>2.6.1.3.01</v>
          </cell>
          <cell r="D223" t="str">
            <v>Equipos de tecnologia de la informacion y comunicación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</row>
        <row r="224">
          <cell r="C224" t="str">
            <v>2.6.1.4</v>
          </cell>
          <cell r="D224" t="str">
            <v>Electrodomesticos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287098.15000000002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287098.15000000002</v>
          </cell>
          <cell r="S224">
            <v>287098.15000000002</v>
          </cell>
        </row>
        <row r="225">
          <cell r="C225" t="str">
            <v>2.6.1.4.01</v>
          </cell>
          <cell r="D225" t="str">
            <v>Electrodomesticos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287098.15000000002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287098.15000000002</v>
          </cell>
          <cell r="S225">
            <v>287098.15000000002</v>
          </cell>
        </row>
        <row r="226">
          <cell r="C226" t="str">
            <v>2.6.1.9</v>
          </cell>
          <cell r="D226" t="str">
            <v>Otros Mobiliarios y Equipos no Identificados Precedentemente</v>
          </cell>
          <cell r="E226">
            <v>665118.91000000015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24955.11</v>
          </cell>
          <cell r="R226">
            <v>24955.11</v>
          </cell>
          <cell r="S226">
            <v>-640163.80000000016</v>
          </cell>
        </row>
        <row r="227">
          <cell r="C227" t="str">
            <v>2.6.1.9.01</v>
          </cell>
          <cell r="D227" t="str">
            <v>Otros Mobiliarios y Equipos no Identificados Precedentemente</v>
          </cell>
          <cell r="E227">
            <v>665118.91000000015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24955.11</v>
          </cell>
          <cell r="R227">
            <v>24955.11</v>
          </cell>
          <cell r="S227">
            <v>-640163.80000000016</v>
          </cell>
        </row>
        <row r="228">
          <cell r="C228" t="str">
            <v>2.6.2</v>
          </cell>
          <cell r="D228" t="str">
            <v>MOBILIARIO Y EQUIPO AUDIOVISUAL, RECREATIVO Y EDUCACIONAL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C229" t="str">
            <v>2.6.2.1</v>
          </cell>
          <cell r="D229" t="str">
            <v>Equipos y aparatos Audiovisuales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C230" t="str">
            <v>2.6.2.1.01</v>
          </cell>
          <cell r="D230" t="str">
            <v>Equipos y aparatos Audiovisuales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</row>
        <row r="231">
          <cell r="C231" t="str">
            <v>2.6.2.3</v>
          </cell>
          <cell r="D231" t="str">
            <v>Camara fotografica y de video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</row>
        <row r="232">
          <cell r="C232" t="str">
            <v>2.6.2.3.01</v>
          </cell>
          <cell r="D232" t="str">
            <v>Camara fotografica y de video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</row>
        <row r="233">
          <cell r="C233" t="str">
            <v>2.6.3</v>
          </cell>
          <cell r="D233" t="str">
            <v xml:space="preserve">EQUIPO E INSTRUMENTAL, CIENTIFICO Y LABORATORIO </v>
          </cell>
          <cell r="E233">
            <v>1540296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-1540296</v>
          </cell>
        </row>
        <row r="234">
          <cell r="C234" t="str">
            <v>2.6.3.1</v>
          </cell>
          <cell r="D234" t="str">
            <v>Equipo médico y de laboratorio</v>
          </cell>
          <cell r="E234">
            <v>1540296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-1540296</v>
          </cell>
        </row>
        <row r="235">
          <cell r="C235" t="str">
            <v>2.6.3.1.01</v>
          </cell>
          <cell r="D235" t="str">
            <v>Equipo médico y de laboratorio</v>
          </cell>
          <cell r="E235">
            <v>1540296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-1540296</v>
          </cell>
        </row>
        <row r="236">
          <cell r="C236" t="str">
            <v>2.6.3.2</v>
          </cell>
          <cell r="D236" t="str">
            <v>Instrumental medico y de laboratio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</row>
        <row r="237">
          <cell r="C237" t="str">
            <v>2.6.3.2.01</v>
          </cell>
          <cell r="D237" t="str">
            <v>Instrumental medico y de laboratio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</row>
        <row r="238">
          <cell r="C238" t="str">
            <v>2.6.4</v>
          </cell>
          <cell r="D238" t="str">
            <v>VEHICULOS Y EQUIPO DE TRANSPORTE, TRACCION Y ELEVACION</v>
          </cell>
          <cell r="E238">
            <v>0</v>
          </cell>
          <cell r="F238"/>
          <cell r="G238"/>
          <cell r="H238"/>
          <cell r="I238"/>
          <cell r="J238"/>
          <cell r="K238"/>
          <cell r="L238"/>
          <cell r="M238"/>
          <cell r="N238"/>
          <cell r="O238"/>
          <cell r="P238"/>
          <cell r="Q238"/>
          <cell r="R238"/>
          <cell r="S238"/>
        </row>
        <row r="239">
          <cell r="C239" t="str">
            <v>2.6.4.1</v>
          </cell>
          <cell r="D239" t="str">
            <v>Automóviles y Camiones</v>
          </cell>
          <cell r="E239">
            <v>0</v>
          </cell>
          <cell r="F239"/>
          <cell r="G239"/>
          <cell r="H239"/>
          <cell r="I239"/>
          <cell r="J239"/>
          <cell r="K239"/>
          <cell r="L239"/>
          <cell r="M239"/>
          <cell r="N239"/>
          <cell r="O239"/>
          <cell r="P239"/>
          <cell r="Q239"/>
          <cell r="R239"/>
          <cell r="S239"/>
        </row>
        <row r="240">
          <cell r="C240" t="str">
            <v>2.6.4.1.01</v>
          </cell>
          <cell r="D240" t="str">
            <v>Automóviles y Camiones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/>
          <cell r="S240"/>
        </row>
        <row r="241">
          <cell r="C241" t="str">
            <v>2.6.5</v>
          </cell>
          <cell r="D241" t="str">
            <v>MAQUINARIA, OTROS EQUIPOA Y HERRAMIENTAS</v>
          </cell>
          <cell r="E241">
            <v>1000000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224200</v>
          </cell>
          <cell r="M241">
            <v>101750</v>
          </cell>
          <cell r="N241">
            <v>0</v>
          </cell>
          <cell r="O241">
            <v>0</v>
          </cell>
          <cell r="P241">
            <v>59309.16</v>
          </cell>
          <cell r="Q241">
            <v>0</v>
          </cell>
          <cell r="R241">
            <v>385259.16</v>
          </cell>
          <cell r="S241">
            <v>-614740.84000000008</v>
          </cell>
        </row>
        <row r="242">
          <cell r="C242" t="str">
            <v>2.6.5.1</v>
          </cell>
          <cell r="D242" t="str">
            <v>Maquinaria y equipo agropecuario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1972.96</v>
          </cell>
          <cell r="Q242">
            <v>0</v>
          </cell>
          <cell r="R242">
            <v>1972.96</v>
          </cell>
          <cell r="S242">
            <v>1972.96</v>
          </cell>
        </row>
        <row r="243">
          <cell r="C243" t="str">
            <v>2.6.5.1.01</v>
          </cell>
          <cell r="D243" t="str">
            <v>Maquinaria y equipo agropecuario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/>
          <cell r="M243">
            <v>0</v>
          </cell>
          <cell r="N243">
            <v>0</v>
          </cell>
          <cell r="O243"/>
          <cell r="P243">
            <v>1972.96</v>
          </cell>
          <cell r="Q243">
            <v>0</v>
          </cell>
          <cell r="R243">
            <v>1972.96</v>
          </cell>
          <cell r="S243">
            <v>1972.96</v>
          </cell>
        </row>
        <row r="244">
          <cell r="C244" t="str">
            <v>2.6.5.2</v>
          </cell>
          <cell r="D244" t="str">
            <v>Maquinaria y equipo industrial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224200</v>
          </cell>
          <cell r="M244">
            <v>0</v>
          </cell>
          <cell r="N244">
            <v>0</v>
          </cell>
          <cell r="O244">
            <v>0</v>
          </cell>
          <cell r="P244">
            <v>4012</v>
          </cell>
          <cell r="Q244">
            <v>0</v>
          </cell>
          <cell r="R244">
            <v>228212</v>
          </cell>
          <cell r="S244">
            <v>228212</v>
          </cell>
        </row>
        <row r="245">
          <cell r="C245" t="str">
            <v>2.6.5.2.01</v>
          </cell>
          <cell r="D245" t="str">
            <v>Maquinaria y equipo industrial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224200</v>
          </cell>
          <cell r="M245">
            <v>0</v>
          </cell>
          <cell r="N245">
            <v>0</v>
          </cell>
          <cell r="O245"/>
          <cell r="P245">
            <v>4012</v>
          </cell>
          <cell r="Q245">
            <v>0</v>
          </cell>
          <cell r="R245">
            <v>228212</v>
          </cell>
          <cell r="S245">
            <v>228212</v>
          </cell>
        </row>
        <row r="246">
          <cell r="C246" t="str">
            <v>2.6.5.4</v>
          </cell>
          <cell r="D246" t="str">
            <v>Sistemas  y equipo de aire acondicionado, calefaccion y refigeracion Indus</v>
          </cell>
          <cell r="E246">
            <v>1000000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101750</v>
          </cell>
          <cell r="N246">
            <v>0</v>
          </cell>
          <cell r="O246">
            <v>0</v>
          </cell>
          <cell r="P246">
            <v>8779.2000000000007</v>
          </cell>
          <cell r="Q246">
            <v>0</v>
          </cell>
          <cell r="R246">
            <v>110529.2</v>
          </cell>
          <cell r="S246">
            <v>-889470.8</v>
          </cell>
        </row>
        <row r="247">
          <cell r="C247" t="str">
            <v>2.6.5.4.01</v>
          </cell>
          <cell r="D247" t="str">
            <v>Sistemas  y equipo de aire acondicionado, calefaccion y refigeracion Indus</v>
          </cell>
          <cell r="E247">
            <v>1000000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101750</v>
          </cell>
          <cell r="N247">
            <v>0</v>
          </cell>
          <cell r="O247">
            <v>0</v>
          </cell>
          <cell r="P247">
            <v>8779.2000000000007</v>
          </cell>
          <cell r="Q247">
            <v>0</v>
          </cell>
          <cell r="R247">
            <v>110529.2</v>
          </cell>
          <cell r="S247">
            <v>-889470.8</v>
          </cell>
        </row>
        <row r="248">
          <cell r="C248" t="str">
            <v>2.6.5.5</v>
          </cell>
          <cell r="D248" t="str">
            <v>Equipo de comunicación, telecomunicaciones y señalamiento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C249" t="str">
            <v>2.6.5.5.01</v>
          </cell>
          <cell r="D249" t="str">
            <v>Equipo de comunicación, telecomunicaciones y señalamiento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/>
          <cell r="Q249">
            <v>0</v>
          </cell>
          <cell r="R249">
            <v>0</v>
          </cell>
          <cell r="S249">
            <v>0</v>
          </cell>
        </row>
        <row r="250">
          <cell r="C250" t="str">
            <v>2.6.5.6</v>
          </cell>
          <cell r="D250" t="str">
            <v xml:space="preserve">Equipo de generacion electrica 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</row>
        <row r="251">
          <cell r="C251" t="str">
            <v>2.6.5.6.01</v>
          </cell>
          <cell r="D251" t="str">
            <v xml:space="preserve">Equipo de generacion electrica 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Q251">
            <v>0</v>
          </cell>
          <cell r="R251">
            <v>0</v>
          </cell>
          <cell r="S251">
            <v>0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5"/>
  <sheetViews>
    <sheetView showGridLines="0" tabSelected="1" topLeftCell="H1" zoomScale="85" zoomScaleNormal="85" workbookViewId="0">
      <selection activeCell="F19" sqref="F19"/>
    </sheetView>
  </sheetViews>
  <sheetFormatPr baseColWidth="10" defaultColWidth="9.125" defaultRowHeight="15" outlineLevelCol="1" x14ac:dyDescent="0.25"/>
  <cols>
    <col min="1" max="1" width="5.875" style="1" hidden="1" customWidth="1" outlineLevel="1"/>
    <col min="2" max="2" width="49" style="1" customWidth="1" collapsed="1"/>
    <col min="3" max="3" width="25" style="1" hidden="1" customWidth="1" outlineLevel="1"/>
    <col min="4" max="4" width="21.375" style="1" customWidth="1" collapsed="1"/>
    <col min="5" max="5" width="22.625" style="1" customWidth="1"/>
    <col min="6" max="6" width="11.875" style="1" customWidth="1"/>
    <col min="7" max="7" width="16.25" style="1" bestFit="1" customWidth="1"/>
    <col min="8" max="8" width="17.125" style="1" customWidth="1"/>
    <col min="9" max="9" width="17.25" style="1" customWidth="1"/>
    <col min="10" max="10" width="16.375" style="1" customWidth="1"/>
    <col min="11" max="16" width="17.375" style="1" customWidth="1"/>
    <col min="17" max="17" width="16.625" style="1" customWidth="1"/>
    <col min="18" max="18" width="18.375" style="1" customWidth="1"/>
    <col min="19" max="19" width="19" style="1" customWidth="1"/>
    <col min="20" max="20" width="20" style="1" customWidth="1"/>
    <col min="21" max="21" width="16.625" style="1" customWidth="1"/>
    <col min="22" max="22" width="16.375" style="1" customWidth="1"/>
    <col min="23" max="27" width="6" style="1" bestFit="1" customWidth="1"/>
    <col min="28" max="29" width="7" style="1" bestFit="1" customWidth="1"/>
    <col min="30" max="259" width="9.125" style="1"/>
    <col min="260" max="260" width="49.25" style="1" bestFit="1" customWidth="1"/>
    <col min="261" max="261" width="25" style="1" customWidth="1"/>
    <col min="262" max="262" width="21.25" style="1" customWidth="1"/>
    <col min="263" max="263" width="16.25" style="1" bestFit="1" customWidth="1"/>
    <col min="264" max="264" width="17.875" style="1" bestFit="1" customWidth="1"/>
    <col min="265" max="265" width="18.625" style="1" bestFit="1" customWidth="1"/>
    <col min="266" max="269" width="17.375" style="1" bestFit="1" customWidth="1"/>
    <col min="270" max="270" width="17.375" style="1" customWidth="1"/>
    <col min="271" max="271" width="19.25" style="1" customWidth="1"/>
    <col min="272" max="272" width="17.625" style="1" bestFit="1" customWidth="1"/>
    <col min="273" max="273" width="18.25" style="1" customWidth="1"/>
    <col min="274" max="274" width="30.125" style="1" customWidth="1"/>
    <col min="275" max="275" width="19" style="1" customWidth="1"/>
    <col min="276" max="276" width="20" style="1" customWidth="1"/>
    <col min="277" max="277" width="16.625" style="1" customWidth="1"/>
    <col min="278" max="278" width="16.375" style="1" customWidth="1"/>
    <col min="279" max="283" width="6" style="1" bestFit="1" customWidth="1"/>
    <col min="284" max="285" width="7" style="1" bestFit="1" customWidth="1"/>
    <col min="286" max="515" width="9.125" style="1"/>
    <col min="516" max="516" width="49.25" style="1" bestFit="1" customWidth="1"/>
    <col min="517" max="517" width="25" style="1" customWidth="1"/>
    <col min="518" max="518" width="21.25" style="1" customWidth="1"/>
    <col min="519" max="519" width="16.25" style="1" bestFit="1" customWidth="1"/>
    <col min="520" max="520" width="17.875" style="1" bestFit="1" customWidth="1"/>
    <col min="521" max="521" width="18.625" style="1" bestFit="1" customWidth="1"/>
    <col min="522" max="525" width="17.375" style="1" bestFit="1" customWidth="1"/>
    <col min="526" max="526" width="17.375" style="1" customWidth="1"/>
    <col min="527" max="527" width="19.25" style="1" customWidth="1"/>
    <col min="528" max="528" width="17.625" style="1" bestFit="1" customWidth="1"/>
    <col min="529" max="529" width="18.25" style="1" customWidth="1"/>
    <col min="530" max="530" width="30.125" style="1" customWidth="1"/>
    <col min="531" max="531" width="19" style="1" customWidth="1"/>
    <col min="532" max="532" width="20" style="1" customWidth="1"/>
    <col min="533" max="533" width="16.625" style="1" customWidth="1"/>
    <col min="534" max="534" width="16.375" style="1" customWidth="1"/>
    <col min="535" max="539" width="6" style="1" bestFit="1" customWidth="1"/>
    <col min="540" max="541" width="7" style="1" bestFit="1" customWidth="1"/>
    <col min="542" max="771" width="9.125" style="1"/>
    <col min="772" max="772" width="49.25" style="1" bestFit="1" customWidth="1"/>
    <col min="773" max="773" width="25" style="1" customWidth="1"/>
    <col min="774" max="774" width="21.25" style="1" customWidth="1"/>
    <col min="775" max="775" width="16.25" style="1" bestFit="1" customWidth="1"/>
    <col min="776" max="776" width="17.875" style="1" bestFit="1" customWidth="1"/>
    <col min="777" max="777" width="18.625" style="1" bestFit="1" customWidth="1"/>
    <col min="778" max="781" width="17.375" style="1" bestFit="1" customWidth="1"/>
    <col min="782" max="782" width="17.375" style="1" customWidth="1"/>
    <col min="783" max="783" width="19.25" style="1" customWidth="1"/>
    <col min="784" max="784" width="17.625" style="1" bestFit="1" customWidth="1"/>
    <col min="785" max="785" width="18.25" style="1" customWidth="1"/>
    <col min="786" max="786" width="30.125" style="1" customWidth="1"/>
    <col min="787" max="787" width="19" style="1" customWidth="1"/>
    <col min="788" max="788" width="20" style="1" customWidth="1"/>
    <col min="789" max="789" width="16.625" style="1" customWidth="1"/>
    <col min="790" max="790" width="16.375" style="1" customWidth="1"/>
    <col min="791" max="795" width="6" style="1" bestFit="1" customWidth="1"/>
    <col min="796" max="797" width="7" style="1" bestFit="1" customWidth="1"/>
    <col min="798" max="1027" width="9.125" style="1"/>
    <col min="1028" max="1028" width="49.25" style="1" bestFit="1" customWidth="1"/>
    <col min="1029" max="1029" width="25" style="1" customWidth="1"/>
    <col min="1030" max="1030" width="21.25" style="1" customWidth="1"/>
    <col min="1031" max="1031" width="16.25" style="1" bestFit="1" customWidth="1"/>
    <col min="1032" max="1032" width="17.875" style="1" bestFit="1" customWidth="1"/>
    <col min="1033" max="1033" width="18.625" style="1" bestFit="1" customWidth="1"/>
    <col min="1034" max="1037" width="17.375" style="1" bestFit="1" customWidth="1"/>
    <col min="1038" max="1038" width="17.375" style="1" customWidth="1"/>
    <col min="1039" max="1039" width="19.25" style="1" customWidth="1"/>
    <col min="1040" max="1040" width="17.625" style="1" bestFit="1" customWidth="1"/>
    <col min="1041" max="1041" width="18.25" style="1" customWidth="1"/>
    <col min="1042" max="1042" width="30.125" style="1" customWidth="1"/>
    <col min="1043" max="1043" width="19" style="1" customWidth="1"/>
    <col min="1044" max="1044" width="20" style="1" customWidth="1"/>
    <col min="1045" max="1045" width="16.625" style="1" customWidth="1"/>
    <col min="1046" max="1046" width="16.375" style="1" customWidth="1"/>
    <col min="1047" max="1051" width="6" style="1" bestFit="1" customWidth="1"/>
    <col min="1052" max="1053" width="7" style="1" bestFit="1" customWidth="1"/>
    <col min="1054" max="1283" width="9.125" style="1"/>
    <col min="1284" max="1284" width="49.25" style="1" bestFit="1" customWidth="1"/>
    <col min="1285" max="1285" width="25" style="1" customWidth="1"/>
    <col min="1286" max="1286" width="21.25" style="1" customWidth="1"/>
    <col min="1287" max="1287" width="16.25" style="1" bestFit="1" customWidth="1"/>
    <col min="1288" max="1288" width="17.875" style="1" bestFit="1" customWidth="1"/>
    <col min="1289" max="1289" width="18.625" style="1" bestFit="1" customWidth="1"/>
    <col min="1290" max="1293" width="17.375" style="1" bestFit="1" customWidth="1"/>
    <col min="1294" max="1294" width="17.375" style="1" customWidth="1"/>
    <col min="1295" max="1295" width="19.25" style="1" customWidth="1"/>
    <col min="1296" max="1296" width="17.625" style="1" bestFit="1" customWidth="1"/>
    <col min="1297" max="1297" width="18.25" style="1" customWidth="1"/>
    <col min="1298" max="1298" width="30.125" style="1" customWidth="1"/>
    <col min="1299" max="1299" width="19" style="1" customWidth="1"/>
    <col min="1300" max="1300" width="20" style="1" customWidth="1"/>
    <col min="1301" max="1301" width="16.625" style="1" customWidth="1"/>
    <col min="1302" max="1302" width="16.375" style="1" customWidth="1"/>
    <col min="1303" max="1307" width="6" style="1" bestFit="1" customWidth="1"/>
    <col min="1308" max="1309" width="7" style="1" bestFit="1" customWidth="1"/>
    <col min="1310" max="1539" width="9.125" style="1"/>
    <col min="1540" max="1540" width="49.25" style="1" bestFit="1" customWidth="1"/>
    <col min="1541" max="1541" width="25" style="1" customWidth="1"/>
    <col min="1542" max="1542" width="21.25" style="1" customWidth="1"/>
    <col min="1543" max="1543" width="16.25" style="1" bestFit="1" customWidth="1"/>
    <col min="1544" max="1544" width="17.875" style="1" bestFit="1" customWidth="1"/>
    <col min="1545" max="1545" width="18.625" style="1" bestFit="1" customWidth="1"/>
    <col min="1546" max="1549" width="17.375" style="1" bestFit="1" customWidth="1"/>
    <col min="1550" max="1550" width="17.375" style="1" customWidth="1"/>
    <col min="1551" max="1551" width="19.25" style="1" customWidth="1"/>
    <col min="1552" max="1552" width="17.625" style="1" bestFit="1" customWidth="1"/>
    <col min="1553" max="1553" width="18.25" style="1" customWidth="1"/>
    <col min="1554" max="1554" width="30.125" style="1" customWidth="1"/>
    <col min="1555" max="1555" width="19" style="1" customWidth="1"/>
    <col min="1556" max="1556" width="20" style="1" customWidth="1"/>
    <col min="1557" max="1557" width="16.625" style="1" customWidth="1"/>
    <col min="1558" max="1558" width="16.375" style="1" customWidth="1"/>
    <col min="1559" max="1563" width="6" style="1" bestFit="1" customWidth="1"/>
    <col min="1564" max="1565" width="7" style="1" bestFit="1" customWidth="1"/>
    <col min="1566" max="1795" width="9.125" style="1"/>
    <col min="1796" max="1796" width="49.25" style="1" bestFit="1" customWidth="1"/>
    <col min="1797" max="1797" width="25" style="1" customWidth="1"/>
    <col min="1798" max="1798" width="21.25" style="1" customWidth="1"/>
    <col min="1799" max="1799" width="16.25" style="1" bestFit="1" customWidth="1"/>
    <col min="1800" max="1800" width="17.875" style="1" bestFit="1" customWidth="1"/>
    <col min="1801" max="1801" width="18.625" style="1" bestFit="1" customWidth="1"/>
    <col min="1802" max="1805" width="17.375" style="1" bestFit="1" customWidth="1"/>
    <col min="1806" max="1806" width="17.375" style="1" customWidth="1"/>
    <col min="1807" max="1807" width="19.25" style="1" customWidth="1"/>
    <col min="1808" max="1808" width="17.625" style="1" bestFit="1" customWidth="1"/>
    <col min="1809" max="1809" width="18.25" style="1" customWidth="1"/>
    <col min="1810" max="1810" width="30.125" style="1" customWidth="1"/>
    <col min="1811" max="1811" width="19" style="1" customWidth="1"/>
    <col min="1812" max="1812" width="20" style="1" customWidth="1"/>
    <col min="1813" max="1813" width="16.625" style="1" customWidth="1"/>
    <col min="1814" max="1814" width="16.375" style="1" customWidth="1"/>
    <col min="1815" max="1819" width="6" style="1" bestFit="1" customWidth="1"/>
    <col min="1820" max="1821" width="7" style="1" bestFit="1" customWidth="1"/>
    <col min="1822" max="2051" width="9.125" style="1"/>
    <col min="2052" max="2052" width="49.25" style="1" bestFit="1" customWidth="1"/>
    <col min="2053" max="2053" width="25" style="1" customWidth="1"/>
    <col min="2054" max="2054" width="21.25" style="1" customWidth="1"/>
    <col min="2055" max="2055" width="16.25" style="1" bestFit="1" customWidth="1"/>
    <col min="2056" max="2056" width="17.875" style="1" bestFit="1" customWidth="1"/>
    <col min="2057" max="2057" width="18.625" style="1" bestFit="1" customWidth="1"/>
    <col min="2058" max="2061" width="17.375" style="1" bestFit="1" customWidth="1"/>
    <col min="2062" max="2062" width="17.375" style="1" customWidth="1"/>
    <col min="2063" max="2063" width="19.25" style="1" customWidth="1"/>
    <col min="2064" max="2064" width="17.625" style="1" bestFit="1" customWidth="1"/>
    <col min="2065" max="2065" width="18.25" style="1" customWidth="1"/>
    <col min="2066" max="2066" width="30.125" style="1" customWidth="1"/>
    <col min="2067" max="2067" width="19" style="1" customWidth="1"/>
    <col min="2068" max="2068" width="20" style="1" customWidth="1"/>
    <col min="2069" max="2069" width="16.625" style="1" customWidth="1"/>
    <col min="2070" max="2070" width="16.375" style="1" customWidth="1"/>
    <col min="2071" max="2075" width="6" style="1" bestFit="1" customWidth="1"/>
    <col min="2076" max="2077" width="7" style="1" bestFit="1" customWidth="1"/>
    <col min="2078" max="2307" width="9.125" style="1"/>
    <col min="2308" max="2308" width="49.25" style="1" bestFit="1" customWidth="1"/>
    <col min="2309" max="2309" width="25" style="1" customWidth="1"/>
    <col min="2310" max="2310" width="21.25" style="1" customWidth="1"/>
    <col min="2311" max="2311" width="16.25" style="1" bestFit="1" customWidth="1"/>
    <col min="2312" max="2312" width="17.875" style="1" bestFit="1" customWidth="1"/>
    <col min="2313" max="2313" width="18.625" style="1" bestFit="1" customWidth="1"/>
    <col min="2314" max="2317" width="17.375" style="1" bestFit="1" customWidth="1"/>
    <col min="2318" max="2318" width="17.375" style="1" customWidth="1"/>
    <col min="2319" max="2319" width="19.25" style="1" customWidth="1"/>
    <col min="2320" max="2320" width="17.625" style="1" bestFit="1" customWidth="1"/>
    <col min="2321" max="2321" width="18.25" style="1" customWidth="1"/>
    <col min="2322" max="2322" width="30.125" style="1" customWidth="1"/>
    <col min="2323" max="2323" width="19" style="1" customWidth="1"/>
    <col min="2324" max="2324" width="20" style="1" customWidth="1"/>
    <col min="2325" max="2325" width="16.625" style="1" customWidth="1"/>
    <col min="2326" max="2326" width="16.375" style="1" customWidth="1"/>
    <col min="2327" max="2331" width="6" style="1" bestFit="1" customWidth="1"/>
    <col min="2332" max="2333" width="7" style="1" bestFit="1" customWidth="1"/>
    <col min="2334" max="2563" width="9.125" style="1"/>
    <col min="2564" max="2564" width="49.25" style="1" bestFit="1" customWidth="1"/>
    <col min="2565" max="2565" width="25" style="1" customWidth="1"/>
    <col min="2566" max="2566" width="21.25" style="1" customWidth="1"/>
    <col min="2567" max="2567" width="16.25" style="1" bestFit="1" customWidth="1"/>
    <col min="2568" max="2568" width="17.875" style="1" bestFit="1" customWidth="1"/>
    <col min="2569" max="2569" width="18.625" style="1" bestFit="1" customWidth="1"/>
    <col min="2570" max="2573" width="17.375" style="1" bestFit="1" customWidth="1"/>
    <col min="2574" max="2574" width="17.375" style="1" customWidth="1"/>
    <col min="2575" max="2575" width="19.25" style="1" customWidth="1"/>
    <col min="2576" max="2576" width="17.625" style="1" bestFit="1" customWidth="1"/>
    <col min="2577" max="2577" width="18.25" style="1" customWidth="1"/>
    <col min="2578" max="2578" width="30.125" style="1" customWidth="1"/>
    <col min="2579" max="2579" width="19" style="1" customWidth="1"/>
    <col min="2580" max="2580" width="20" style="1" customWidth="1"/>
    <col min="2581" max="2581" width="16.625" style="1" customWidth="1"/>
    <col min="2582" max="2582" width="16.375" style="1" customWidth="1"/>
    <col min="2583" max="2587" width="6" style="1" bestFit="1" customWidth="1"/>
    <col min="2588" max="2589" width="7" style="1" bestFit="1" customWidth="1"/>
    <col min="2590" max="2819" width="9.125" style="1"/>
    <col min="2820" max="2820" width="49.25" style="1" bestFit="1" customWidth="1"/>
    <col min="2821" max="2821" width="25" style="1" customWidth="1"/>
    <col min="2822" max="2822" width="21.25" style="1" customWidth="1"/>
    <col min="2823" max="2823" width="16.25" style="1" bestFit="1" customWidth="1"/>
    <col min="2824" max="2824" width="17.875" style="1" bestFit="1" customWidth="1"/>
    <col min="2825" max="2825" width="18.625" style="1" bestFit="1" customWidth="1"/>
    <col min="2826" max="2829" width="17.375" style="1" bestFit="1" customWidth="1"/>
    <col min="2830" max="2830" width="17.375" style="1" customWidth="1"/>
    <col min="2831" max="2831" width="19.25" style="1" customWidth="1"/>
    <col min="2832" max="2832" width="17.625" style="1" bestFit="1" customWidth="1"/>
    <col min="2833" max="2833" width="18.25" style="1" customWidth="1"/>
    <col min="2834" max="2834" width="30.125" style="1" customWidth="1"/>
    <col min="2835" max="2835" width="19" style="1" customWidth="1"/>
    <col min="2836" max="2836" width="20" style="1" customWidth="1"/>
    <col min="2837" max="2837" width="16.625" style="1" customWidth="1"/>
    <col min="2838" max="2838" width="16.375" style="1" customWidth="1"/>
    <col min="2839" max="2843" width="6" style="1" bestFit="1" customWidth="1"/>
    <col min="2844" max="2845" width="7" style="1" bestFit="1" customWidth="1"/>
    <col min="2846" max="3075" width="9.125" style="1"/>
    <col min="3076" max="3076" width="49.25" style="1" bestFit="1" customWidth="1"/>
    <col min="3077" max="3077" width="25" style="1" customWidth="1"/>
    <col min="3078" max="3078" width="21.25" style="1" customWidth="1"/>
    <col min="3079" max="3079" width="16.25" style="1" bestFit="1" customWidth="1"/>
    <col min="3080" max="3080" width="17.875" style="1" bestFit="1" customWidth="1"/>
    <col min="3081" max="3081" width="18.625" style="1" bestFit="1" customWidth="1"/>
    <col min="3082" max="3085" width="17.375" style="1" bestFit="1" customWidth="1"/>
    <col min="3086" max="3086" width="17.375" style="1" customWidth="1"/>
    <col min="3087" max="3087" width="19.25" style="1" customWidth="1"/>
    <col min="3088" max="3088" width="17.625" style="1" bestFit="1" customWidth="1"/>
    <col min="3089" max="3089" width="18.25" style="1" customWidth="1"/>
    <col min="3090" max="3090" width="30.125" style="1" customWidth="1"/>
    <col min="3091" max="3091" width="19" style="1" customWidth="1"/>
    <col min="3092" max="3092" width="20" style="1" customWidth="1"/>
    <col min="3093" max="3093" width="16.625" style="1" customWidth="1"/>
    <col min="3094" max="3094" width="16.375" style="1" customWidth="1"/>
    <col min="3095" max="3099" width="6" style="1" bestFit="1" customWidth="1"/>
    <col min="3100" max="3101" width="7" style="1" bestFit="1" customWidth="1"/>
    <col min="3102" max="3331" width="9.125" style="1"/>
    <col min="3332" max="3332" width="49.25" style="1" bestFit="1" customWidth="1"/>
    <col min="3333" max="3333" width="25" style="1" customWidth="1"/>
    <col min="3334" max="3334" width="21.25" style="1" customWidth="1"/>
    <col min="3335" max="3335" width="16.25" style="1" bestFit="1" customWidth="1"/>
    <col min="3336" max="3336" width="17.875" style="1" bestFit="1" customWidth="1"/>
    <col min="3337" max="3337" width="18.625" style="1" bestFit="1" customWidth="1"/>
    <col min="3338" max="3341" width="17.375" style="1" bestFit="1" customWidth="1"/>
    <col min="3342" max="3342" width="17.375" style="1" customWidth="1"/>
    <col min="3343" max="3343" width="19.25" style="1" customWidth="1"/>
    <col min="3344" max="3344" width="17.625" style="1" bestFit="1" customWidth="1"/>
    <col min="3345" max="3345" width="18.25" style="1" customWidth="1"/>
    <col min="3346" max="3346" width="30.125" style="1" customWidth="1"/>
    <col min="3347" max="3347" width="19" style="1" customWidth="1"/>
    <col min="3348" max="3348" width="20" style="1" customWidth="1"/>
    <col min="3349" max="3349" width="16.625" style="1" customWidth="1"/>
    <col min="3350" max="3350" width="16.375" style="1" customWidth="1"/>
    <col min="3351" max="3355" width="6" style="1" bestFit="1" customWidth="1"/>
    <col min="3356" max="3357" width="7" style="1" bestFit="1" customWidth="1"/>
    <col min="3358" max="3587" width="9.125" style="1"/>
    <col min="3588" max="3588" width="49.25" style="1" bestFit="1" customWidth="1"/>
    <col min="3589" max="3589" width="25" style="1" customWidth="1"/>
    <col min="3590" max="3590" width="21.25" style="1" customWidth="1"/>
    <col min="3591" max="3591" width="16.25" style="1" bestFit="1" customWidth="1"/>
    <col min="3592" max="3592" width="17.875" style="1" bestFit="1" customWidth="1"/>
    <col min="3593" max="3593" width="18.625" style="1" bestFit="1" customWidth="1"/>
    <col min="3594" max="3597" width="17.375" style="1" bestFit="1" customWidth="1"/>
    <col min="3598" max="3598" width="17.375" style="1" customWidth="1"/>
    <col min="3599" max="3599" width="19.25" style="1" customWidth="1"/>
    <col min="3600" max="3600" width="17.625" style="1" bestFit="1" customWidth="1"/>
    <col min="3601" max="3601" width="18.25" style="1" customWidth="1"/>
    <col min="3602" max="3602" width="30.125" style="1" customWidth="1"/>
    <col min="3603" max="3603" width="19" style="1" customWidth="1"/>
    <col min="3604" max="3604" width="20" style="1" customWidth="1"/>
    <col min="3605" max="3605" width="16.625" style="1" customWidth="1"/>
    <col min="3606" max="3606" width="16.375" style="1" customWidth="1"/>
    <col min="3607" max="3611" width="6" style="1" bestFit="1" customWidth="1"/>
    <col min="3612" max="3613" width="7" style="1" bestFit="1" customWidth="1"/>
    <col min="3614" max="3843" width="9.125" style="1"/>
    <col min="3844" max="3844" width="49.25" style="1" bestFit="1" customWidth="1"/>
    <col min="3845" max="3845" width="25" style="1" customWidth="1"/>
    <col min="3846" max="3846" width="21.25" style="1" customWidth="1"/>
    <col min="3847" max="3847" width="16.25" style="1" bestFit="1" customWidth="1"/>
    <col min="3848" max="3848" width="17.875" style="1" bestFit="1" customWidth="1"/>
    <col min="3849" max="3849" width="18.625" style="1" bestFit="1" customWidth="1"/>
    <col min="3850" max="3853" width="17.375" style="1" bestFit="1" customWidth="1"/>
    <col min="3854" max="3854" width="17.375" style="1" customWidth="1"/>
    <col min="3855" max="3855" width="19.25" style="1" customWidth="1"/>
    <col min="3856" max="3856" width="17.625" style="1" bestFit="1" customWidth="1"/>
    <col min="3857" max="3857" width="18.25" style="1" customWidth="1"/>
    <col min="3858" max="3858" width="30.125" style="1" customWidth="1"/>
    <col min="3859" max="3859" width="19" style="1" customWidth="1"/>
    <col min="3860" max="3860" width="20" style="1" customWidth="1"/>
    <col min="3861" max="3861" width="16.625" style="1" customWidth="1"/>
    <col min="3862" max="3862" width="16.375" style="1" customWidth="1"/>
    <col min="3863" max="3867" width="6" style="1" bestFit="1" customWidth="1"/>
    <col min="3868" max="3869" width="7" style="1" bestFit="1" customWidth="1"/>
    <col min="3870" max="4099" width="9.125" style="1"/>
    <col min="4100" max="4100" width="49.25" style="1" bestFit="1" customWidth="1"/>
    <col min="4101" max="4101" width="25" style="1" customWidth="1"/>
    <col min="4102" max="4102" width="21.25" style="1" customWidth="1"/>
    <col min="4103" max="4103" width="16.25" style="1" bestFit="1" customWidth="1"/>
    <col min="4104" max="4104" width="17.875" style="1" bestFit="1" customWidth="1"/>
    <col min="4105" max="4105" width="18.625" style="1" bestFit="1" customWidth="1"/>
    <col min="4106" max="4109" width="17.375" style="1" bestFit="1" customWidth="1"/>
    <col min="4110" max="4110" width="17.375" style="1" customWidth="1"/>
    <col min="4111" max="4111" width="19.25" style="1" customWidth="1"/>
    <col min="4112" max="4112" width="17.625" style="1" bestFit="1" customWidth="1"/>
    <col min="4113" max="4113" width="18.25" style="1" customWidth="1"/>
    <col min="4114" max="4114" width="30.125" style="1" customWidth="1"/>
    <col min="4115" max="4115" width="19" style="1" customWidth="1"/>
    <col min="4116" max="4116" width="20" style="1" customWidth="1"/>
    <col min="4117" max="4117" width="16.625" style="1" customWidth="1"/>
    <col min="4118" max="4118" width="16.375" style="1" customWidth="1"/>
    <col min="4119" max="4123" width="6" style="1" bestFit="1" customWidth="1"/>
    <col min="4124" max="4125" width="7" style="1" bestFit="1" customWidth="1"/>
    <col min="4126" max="4355" width="9.125" style="1"/>
    <col min="4356" max="4356" width="49.25" style="1" bestFit="1" customWidth="1"/>
    <col min="4357" max="4357" width="25" style="1" customWidth="1"/>
    <col min="4358" max="4358" width="21.25" style="1" customWidth="1"/>
    <col min="4359" max="4359" width="16.25" style="1" bestFit="1" customWidth="1"/>
    <col min="4360" max="4360" width="17.875" style="1" bestFit="1" customWidth="1"/>
    <col min="4361" max="4361" width="18.625" style="1" bestFit="1" customWidth="1"/>
    <col min="4362" max="4365" width="17.375" style="1" bestFit="1" customWidth="1"/>
    <col min="4366" max="4366" width="17.375" style="1" customWidth="1"/>
    <col min="4367" max="4367" width="19.25" style="1" customWidth="1"/>
    <col min="4368" max="4368" width="17.625" style="1" bestFit="1" customWidth="1"/>
    <col min="4369" max="4369" width="18.25" style="1" customWidth="1"/>
    <col min="4370" max="4370" width="30.125" style="1" customWidth="1"/>
    <col min="4371" max="4371" width="19" style="1" customWidth="1"/>
    <col min="4372" max="4372" width="20" style="1" customWidth="1"/>
    <col min="4373" max="4373" width="16.625" style="1" customWidth="1"/>
    <col min="4374" max="4374" width="16.375" style="1" customWidth="1"/>
    <col min="4375" max="4379" width="6" style="1" bestFit="1" customWidth="1"/>
    <col min="4380" max="4381" width="7" style="1" bestFit="1" customWidth="1"/>
    <col min="4382" max="4611" width="9.125" style="1"/>
    <col min="4612" max="4612" width="49.25" style="1" bestFit="1" customWidth="1"/>
    <col min="4613" max="4613" width="25" style="1" customWidth="1"/>
    <col min="4614" max="4614" width="21.25" style="1" customWidth="1"/>
    <col min="4615" max="4615" width="16.25" style="1" bestFit="1" customWidth="1"/>
    <col min="4616" max="4616" width="17.875" style="1" bestFit="1" customWidth="1"/>
    <col min="4617" max="4617" width="18.625" style="1" bestFit="1" customWidth="1"/>
    <col min="4618" max="4621" width="17.375" style="1" bestFit="1" customWidth="1"/>
    <col min="4622" max="4622" width="17.375" style="1" customWidth="1"/>
    <col min="4623" max="4623" width="19.25" style="1" customWidth="1"/>
    <col min="4624" max="4624" width="17.625" style="1" bestFit="1" customWidth="1"/>
    <col min="4625" max="4625" width="18.25" style="1" customWidth="1"/>
    <col min="4626" max="4626" width="30.125" style="1" customWidth="1"/>
    <col min="4627" max="4627" width="19" style="1" customWidth="1"/>
    <col min="4628" max="4628" width="20" style="1" customWidth="1"/>
    <col min="4629" max="4629" width="16.625" style="1" customWidth="1"/>
    <col min="4630" max="4630" width="16.375" style="1" customWidth="1"/>
    <col min="4631" max="4635" width="6" style="1" bestFit="1" customWidth="1"/>
    <col min="4636" max="4637" width="7" style="1" bestFit="1" customWidth="1"/>
    <col min="4638" max="4867" width="9.125" style="1"/>
    <col min="4868" max="4868" width="49.25" style="1" bestFit="1" customWidth="1"/>
    <col min="4869" max="4869" width="25" style="1" customWidth="1"/>
    <col min="4870" max="4870" width="21.25" style="1" customWidth="1"/>
    <col min="4871" max="4871" width="16.25" style="1" bestFit="1" customWidth="1"/>
    <col min="4872" max="4872" width="17.875" style="1" bestFit="1" customWidth="1"/>
    <col min="4873" max="4873" width="18.625" style="1" bestFit="1" customWidth="1"/>
    <col min="4874" max="4877" width="17.375" style="1" bestFit="1" customWidth="1"/>
    <col min="4878" max="4878" width="17.375" style="1" customWidth="1"/>
    <col min="4879" max="4879" width="19.25" style="1" customWidth="1"/>
    <col min="4880" max="4880" width="17.625" style="1" bestFit="1" customWidth="1"/>
    <col min="4881" max="4881" width="18.25" style="1" customWidth="1"/>
    <col min="4882" max="4882" width="30.125" style="1" customWidth="1"/>
    <col min="4883" max="4883" width="19" style="1" customWidth="1"/>
    <col min="4884" max="4884" width="20" style="1" customWidth="1"/>
    <col min="4885" max="4885" width="16.625" style="1" customWidth="1"/>
    <col min="4886" max="4886" width="16.375" style="1" customWidth="1"/>
    <col min="4887" max="4891" width="6" style="1" bestFit="1" customWidth="1"/>
    <col min="4892" max="4893" width="7" style="1" bestFit="1" customWidth="1"/>
    <col min="4894" max="5123" width="9.125" style="1"/>
    <col min="5124" max="5124" width="49.25" style="1" bestFit="1" customWidth="1"/>
    <col min="5125" max="5125" width="25" style="1" customWidth="1"/>
    <col min="5126" max="5126" width="21.25" style="1" customWidth="1"/>
    <col min="5127" max="5127" width="16.25" style="1" bestFit="1" customWidth="1"/>
    <col min="5128" max="5128" width="17.875" style="1" bestFit="1" customWidth="1"/>
    <col min="5129" max="5129" width="18.625" style="1" bestFit="1" customWidth="1"/>
    <col min="5130" max="5133" width="17.375" style="1" bestFit="1" customWidth="1"/>
    <col min="5134" max="5134" width="17.375" style="1" customWidth="1"/>
    <col min="5135" max="5135" width="19.25" style="1" customWidth="1"/>
    <col min="5136" max="5136" width="17.625" style="1" bestFit="1" customWidth="1"/>
    <col min="5137" max="5137" width="18.25" style="1" customWidth="1"/>
    <col min="5138" max="5138" width="30.125" style="1" customWidth="1"/>
    <col min="5139" max="5139" width="19" style="1" customWidth="1"/>
    <col min="5140" max="5140" width="20" style="1" customWidth="1"/>
    <col min="5141" max="5141" width="16.625" style="1" customWidth="1"/>
    <col min="5142" max="5142" width="16.375" style="1" customWidth="1"/>
    <col min="5143" max="5147" width="6" style="1" bestFit="1" customWidth="1"/>
    <col min="5148" max="5149" width="7" style="1" bestFit="1" customWidth="1"/>
    <col min="5150" max="5379" width="9.125" style="1"/>
    <col min="5380" max="5380" width="49.25" style="1" bestFit="1" customWidth="1"/>
    <col min="5381" max="5381" width="25" style="1" customWidth="1"/>
    <col min="5382" max="5382" width="21.25" style="1" customWidth="1"/>
    <col min="5383" max="5383" width="16.25" style="1" bestFit="1" customWidth="1"/>
    <col min="5384" max="5384" width="17.875" style="1" bestFit="1" customWidth="1"/>
    <col min="5385" max="5385" width="18.625" style="1" bestFit="1" customWidth="1"/>
    <col min="5386" max="5389" width="17.375" style="1" bestFit="1" customWidth="1"/>
    <col min="5390" max="5390" width="17.375" style="1" customWidth="1"/>
    <col min="5391" max="5391" width="19.25" style="1" customWidth="1"/>
    <col min="5392" max="5392" width="17.625" style="1" bestFit="1" customWidth="1"/>
    <col min="5393" max="5393" width="18.25" style="1" customWidth="1"/>
    <col min="5394" max="5394" width="30.125" style="1" customWidth="1"/>
    <col min="5395" max="5395" width="19" style="1" customWidth="1"/>
    <col min="5396" max="5396" width="20" style="1" customWidth="1"/>
    <col min="5397" max="5397" width="16.625" style="1" customWidth="1"/>
    <col min="5398" max="5398" width="16.375" style="1" customWidth="1"/>
    <col min="5399" max="5403" width="6" style="1" bestFit="1" customWidth="1"/>
    <col min="5404" max="5405" width="7" style="1" bestFit="1" customWidth="1"/>
    <col min="5406" max="5635" width="9.125" style="1"/>
    <col min="5636" max="5636" width="49.25" style="1" bestFit="1" customWidth="1"/>
    <col min="5637" max="5637" width="25" style="1" customWidth="1"/>
    <col min="5638" max="5638" width="21.25" style="1" customWidth="1"/>
    <col min="5639" max="5639" width="16.25" style="1" bestFit="1" customWidth="1"/>
    <col min="5640" max="5640" width="17.875" style="1" bestFit="1" customWidth="1"/>
    <col min="5641" max="5641" width="18.625" style="1" bestFit="1" customWidth="1"/>
    <col min="5642" max="5645" width="17.375" style="1" bestFit="1" customWidth="1"/>
    <col min="5646" max="5646" width="17.375" style="1" customWidth="1"/>
    <col min="5647" max="5647" width="19.25" style="1" customWidth="1"/>
    <col min="5648" max="5648" width="17.625" style="1" bestFit="1" customWidth="1"/>
    <col min="5649" max="5649" width="18.25" style="1" customWidth="1"/>
    <col min="5650" max="5650" width="30.125" style="1" customWidth="1"/>
    <col min="5651" max="5651" width="19" style="1" customWidth="1"/>
    <col min="5652" max="5652" width="20" style="1" customWidth="1"/>
    <col min="5653" max="5653" width="16.625" style="1" customWidth="1"/>
    <col min="5654" max="5654" width="16.375" style="1" customWidth="1"/>
    <col min="5655" max="5659" width="6" style="1" bestFit="1" customWidth="1"/>
    <col min="5660" max="5661" width="7" style="1" bestFit="1" customWidth="1"/>
    <col min="5662" max="5891" width="9.125" style="1"/>
    <col min="5892" max="5892" width="49.25" style="1" bestFit="1" customWidth="1"/>
    <col min="5893" max="5893" width="25" style="1" customWidth="1"/>
    <col min="5894" max="5894" width="21.25" style="1" customWidth="1"/>
    <col min="5895" max="5895" width="16.25" style="1" bestFit="1" customWidth="1"/>
    <col min="5896" max="5896" width="17.875" style="1" bestFit="1" customWidth="1"/>
    <col min="5897" max="5897" width="18.625" style="1" bestFit="1" customWidth="1"/>
    <col min="5898" max="5901" width="17.375" style="1" bestFit="1" customWidth="1"/>
    <col min="5902" max="5902" width="17.375" style="1" customWidth="1"/>
    <col min="5903" max="5903" width="19.25" style="1" customWidth="1"/>
    <col min="5904" max="5904" width="17.625" style="1" bestFit="1" customWidth="1"/>
    <col min="5905" max="5905" width="18.25" style="1" customWidth="1"/>
    <col min="5906" max="5906" width="30.125" style="1" customWidth="1"/>
    <col min="5907" max="5907" width="19" style="1" customWidth="1"/>
    <col min="5908" max="5908" width="20" style="1" customWidth="1"/>
    <col min="5909" max="5909" width="16.625" style="1" customWidth="1"/>
    <col min="5910" max="5910" width="16.375" style="1" customWidth="1"/>
    <col min="5911" max="5915" width="6" style="1" bestFit="1" customWidth="1"/>
    <col min="5916" max="5917" width="7" style="1" bestFit="1" customWidth="1"/>
    <col min="5918" max="6147" width="9.125" style="1"/>
    <col min="6148" max="6148" width="49.25" style="1" bestFit="1" customWidth="1"/>
    <col min="6149" max="6149" width="25" style="1" customWidth="1"/>
    <col min="6150" max="6150" width="21.25" style="1" customWidth="1"/>
    <col min="6151" max="6151" width="16.25" style="1" bestFit="1" customWidth="1"/>
    <col min="6152" max="6152" width="17.875" style="1" bestFit="1" customWidth="1"/>
    <col min="6153" max="6153" width="18.625" style="1" bestFit="1" customWidth="1"/>
    <col min="6154" max="6157" width="17.375" style="1" bestFit="1" customWidth="1"/>
    <col min="6158" max="6158" width="17.375" style="1" customWidth="1"/>
    <col min="6159" max="6159" width="19.25" style="1" customWidth="1"/>
    <col min="6160" max="6160" width="17.625" style="1" bestFit="1" customWidth="1"/>
    <col min="6161" max="6161" width="18.25" style="1" customWidth="1"/>
    <col min="6162" max="6162" width="30.125" style="1" customWidth="1"/>
    <col min="6163" max="6163" width="19" style="1" customWidth="1"/>
    <col min="6164" max="6164" width="20" style="1" customWidth="1"/>
    <col min="6165" max="6165" width="16.625" style="1" customWidth="1"/>
    <col min="6166" max="6166" width="16.375" style="1" customWidth="1"/>
    <col min="6167" max="6171" width="6" style="1" bestFit="1" customWidth="1"/>
    <col min="6172" max="6173" width="7" style="1" bestFit="1" customWidth="1"/>
    <col min="6174" max="6403" width="9.125" style="1"/>
    <col min="6404" max="6404" width="49.25" style="1" bestFit="1" customWidth="1"/>
    <col min="6405" max="6405" width="25" style="1" customWidth="1"/>
    <col min="6406" max="6406" width="21.25" style="1" customWidth="1"/>
    <col min="6407" max="6407" width="16.25" style="1" bestFit="1" customWidth="1"/>
    <col min="6408" max="6408" width="17.875" style="1" bestFit="1" customWidth="1"/>
    <col min="6409" max="6409" width="18.625" style="1" bestFit="1" customWidth="1"/>
    <col min="6410" max="6413" width="17.375" style="1" bestFit="1" customWidth="1"/>
    <col min="6414" max="6414" width="17.375" style="1" customWidth="1"/>
    <col min="6415" max="6415" width="19.25" style="1" customWidth="1"/>
    <col min="6416" max="6416" width="17.625" style="1" bestFit="1" customWidth="1"/>
    <col min="6417" max="6417" width="18.25" style="1" customWidth="1"/>
    <col min="6418" max="6418" width="30.125" style="1" customWidth="1"/>
    <col min="6419" max="6419" width="19" style="1" customWidth="1"/>
    <col min="6420" max="6420" width="20" style="1" customWidth="1"/>
    <col min="6421" max="6421" width="16.625" style="1" customWidth="1"/>
    <col min="6422" max="6422" width="16.375" style="1" customWidth="1"/>
    <col min="6423" max="6427" width="6" style="1" bestFit="1" customWidth="1"/>
    <col min="6428" max="6429" width="7" style="1" bestFit="1" customWidth="1"/>
    <col min="6430" max="6659" width="9.125" style="1"/>
    <col min="6660" max="6660" width="49.25" style="1" bestFit="1" customWidth="1"/>
    <col min="6661" max="6661" width="25" style="1" customWidth="1"/>
    <col min="6662" max="6662" width="21.25" style="1" customWidth="1"/>
    <col min="6663" max="6663" width="16.25" style="1" bestFit="1" customWidth="1"/>
    <col min="6664" max="6664" width="17.875" style="1" bestFit="1" customWidth="1"/>
    <col min="6665" max="6665" width="18.625" style="1" bestFit="1" customWidth="1"/>
    <col min="6666" max="6669" width="17.375" style="1" bestFit="1" customWidth="1"/>
    <col min="6670" max="6670" width="17.375" style="1" customWidth="1"/>
    <col min="6671" max="6671" width="19.25" style="1" customWidth="1"/>
    <col min="6672" max="6672" width="17.625" style="1" bestFit="1" customWidth="1"/>
    <col min="6673" max="6673" width="18.25" style="1" customWidth="1"/>
    <col min="6674" max="6674" width="30.125" style="1" customWidth="1"/>
    <col min="6675" max="6675" width="19" style="1" customWidth="1"/>
    <col min="6676" max="6676" width="20" style="1" customWidth="1"/>
    <col min="6677" max="6677" width="16.625" style="1" customWidth="1"/>
    <col min="6678" max="6678" width="16.375" style="1" customWidth="1"/>
    <col min="6679" max="6683" width="6" style="1" bestFit="1" customWidth="1"/>
    <col min="6684" max="6685" width="7" style="1" bestFit="1" customWidth="1"/>
    <col min="6686" max="6915" width="9.125" style="1"/>
    <col min="6916" max="6916" width="49.25" style="1" bestFit="1" customWidth="1"/>
    <col min="6917" max="6917" width="25" style="1" customWidth="1"/>
    <col min="6918" max="6918" width="21.25" style="1" customWidth="1"/>
    <col min="6919" max="6919" width="16.25" style="1" bestFit="1" customWidth="1"/>
    <col min="6920" max="6920" width="17.875" style="1" bestFit="1" customWidth="1"/>
    <col min="6921" max="6921" width="18.625" style="1" bestFit="1" customWidth="1"/>
    <col min="6922" max="6925" width="17.375" style="1" bestFit="1" customWidth="1"/>
    <col min="6926" max="6926" width="17.375" style="1" customWidth="1"/>
    <col min="6927" max="6927" width="19.25" style="1" customWidth="1"/>
    <col min="6928" max="6928" width="17.625" style="1" bestFit="1" customWidth="1"/>
    <col min="6929" max="6929" width="18.25" style="1" customWidth="1"/>
    <col min="6930" max="6930" width="30.125" style="1" customWidth="1"/>
    <col min="6931" max="6931" width="19" style="1" customWidth="1"/>
    <col min="6932" max="6932" width="20" style="1" customWidth="1"/>
    <col min="6933" max="6933" width="16.625" style="1" customWidth="1"/>
    <col min="6934" max="6934" width="16.375" style="1" customWidth="1"/>
    <col min="6935" max="6939" width="6" style="1" bestFit="1" customWidth="1"/>
    <col min="6940" max="6941" width="7" style="1" bestFit="1" customWidth="1"/>
    <col min="6942" max="7171" width="9.125" style="1"/>
    <col min="7172" max="7172" width="49.25" style="1" bestFit="1" customWidth="1"/>
    <col min="7173" max="7173" width="25" style="1" customWidth="1"/>
    <col min="7174" max="7174" width="21.25" style="1" customWidth="1"/>
    <col min="7175" max="7175" width="16.25" style="1" bestFit="1" customWidth="1"/>
    <col min="7176" max="7176" width="17.875" style="1" bestFit="1" customWidth="1"/>
    <col min="7177" max="7177" width="18.625" style="1" bestFit="1" customWidth="1"/>
    <col min="7178" max="7181" width="17.375" style="1" bestFit="1" customWidth="1"/>
    <col min="7182" max="7182" width="17.375" style="1" customWidth="1"/>
    <col min="7183" max="7183" width="19.25" style="1" customWidth="1"/>
    <col min="7184" max="7184" width="17.625" style="1" bestFit="1" customWidth="1"/>
    <col min="7185" max="7185" width="18.25" style="1" customWidth="1"/>
    <col min="7186" max="7186" width="30.125" style="1" customWidth="1"/>
    <col min="7187" max="7187" width="19" style="1" customWidth="1"/>
    <col min="7188" max="7188" width="20" style="1" customWidth="1"/>
    <col min="7189" max="7189" width="16.625" style="1" customWidth="1"/>
    <col min="7190" max="7190" width="16.375" style="1" customWidth="1"/>
    <col min="7191" max="7195" width="6" style="1" bestFit="1" customWidth="1"/>
    <col min="7196" max="7197" width="7" style="1" bestFit="1" customWidth="1"/>
    <col min="7198" max="7427" width="9.125" style="1"/>
    <col min="7428" max="7428" width="49.25" style="1" bestFit="1" customWidth="1"/>
    <col min="7429" max="7429" width="25" style="1" customWidth="1"/>
    <col min="7430" max="7430" width="21.25" style="1" customWidth="1"/>
    <col min="7431" max="7431" width="16.25" style="1" bestFit="1" customWidth="1"/>
    <col min="7432" max="7432" width="17.875" style="1" bestFit="1" customWidth="1"/>
    <col min="7433" max="7433" width="18.625" style="1" bestFit="1" customWidth="1"/>
    <col min="7434" max="7437" width="17.375" style="1" bestFit="1" customWidth="1"/>
    <col min="7438" max="7438" width="17.375" style="1" customWidth="1"/>
    <col min="7439" max="7439" width="19.25" style="1" customWidth="1"/>
    <col min="7440" max="7440" width="17.625" style="1" bestFit="1" customWidth="1"/>
    <col min="7441" max="7441" width="18.25" style="1" customWidth="1"/>
    <col min="7442" max="7442" width="30.125" style="1" customWidth="1"/>
    <col min="7443" max="7443" width="19" style="1" customWidth="1"/>
    <col min="7444" max="7444" width="20" style="1" customWidth="1"/>
    <col min="7445" max="7445" width="16.625" style="1" customWidth="1"/>
    <col min="7446" max="7446" width="16.375" style="1" customWidth="1"/>
    <col min="7447" max="7451" width="6" style="1" bestFit="1" customWidth="1"/>
    <col min="7452" max="7453" width="7" style="1" bestFit="1" customWidth="1"/>
    <col min="7454" max="7683" width="9.125" style="1"/>
    <col min="7684" max="7684" width="49.25" style="1" bestFit="1" customWidth="1"/>
    <col min="7685" max="7685" width="25" style="1" customWidth="1"/>
    <col min="7686" max="7686" width="21.25" style="1" customWidth="1"/>
    <col min="7687" max="7687" width="16.25" style="1" bestFit="1" customWidth="1"/>
    <col min="7688" max="7688" width="17.875" style="1" bestFit="1" customWidth="1"/>
    <col min="7689" max="7689" width="18.625" style="1" bestFit="1" customWidth="1"/>
    <col min="7690" max="7693" width="17.375" style="1" bestFit="1" customWidth="1"/>
    <col min="7694" max="7694" width="17.375" style="1" customWidth="1"/>
    <col min="7695" max="7695" width="19.25" style="1" customWidth="1"/>
    <col min="7696" max="7696" width="17.625" style="1" bestFit="1" customWidth="1"/>
    <col min="7697" max="7697" width="18.25" style="1" customWidth="1"/>
    <col min="7698" max="7698" width="30.125" style="1" customWidth="1"/>
    <col min="7699" max="7699" width="19" style="1" customWidth="1"/>
    <col min="7700" max="7700" width="20" style="1" customWidth="1"/>
    <col min="7701" max="7701" width="16.625" style="1" customWidth="1"/>
    <col min="7702" max="7702" width="16.375" style="1" customWidth="1"/>
    <col min="7703" max="7707" width="6" style="1" bestFit="1" customWidth="1"/>
    <col min="7708" max="7709" width="7" style="1" bestFit="1" customWidth="1"/>
    <col min="7710" max="7939" width="9.125" style="1"/>
    <col min="7940" max="7940" width="49.25" style="1" bestFit="1" customWidth="1"/>
    <col min="7941" max="7941" width="25" style="1" customWidth="1"/>
    <col min="7942" max="7942" width="21.25" style="1" customWidth="1"/>
    <col min="7943" max="7943" width="16.25" style="1" bestFit="1" customWidth="1"/>
    <col min="7944" max="7944" width="17.875" style="1" bestFit="1" customWidth="1"/>
    <col min="7945" max="7945" width="18.625" style="1" bestFit="1" customWidth="1"/>
    <col min="7946" max="7949" width="17.375" style="1" bestFit="1" customWidth="1"/>
    <col min="7950" max="7950" width="17.375" style="1" customWidth="1"/>
    <col min="7951" max="7951" width="19.25" style="1" customWidth="1"/>
    <col min="7952" max="7952" width="17.625" style="1" bestFit="1" customWidth="1"/>
    <col min="7953" max="7953" width="18.25" style="1" customWidth="1"/>
    <col min="7954" max="7954" width="30.125" style="1" customWidth="1"/>
    <col min="7955" max="7955" width="19" style="1" customWidth="1"/>
    <col min="7956" max="7956" width="20" style="1" customWidth="1"/>
    <col min="7957" max="7957" width="16.625" style="1" customWidth="1"/>
    <col min="7958" max="7958" width="16.375" style="1" customWidth="1"/>
    <col min="7959" max="7963" width="6" style="1" bestFit="1" customWidth="1"/>
    <col min="7964" max="7965" width="7" style="1" bestFit="1" customWidth="1"/>
    <col min="7966" max="8195" width="9.125" style="1"/>
    <col min="8196" max="8196" width="49.25" style="1" bestFit="1" customWidth="1"/>
    <col min="8197" max="8197" width="25" style="1" customWidth="1"/>
    <col min="8198" max="8198" width="21.25" style="1" customWidth="1"/>
    <col min="8199" max="8199" width="16.25" style="1" bestFit="1" customWidth="1"/>
    <col min="8200" max="8200" width="17.875" style="1" bestFit="1" customWidth="1"/>
    <col min="8201" max="8201" width="18.625" style="1" bestFit="1" customWidth="1"/>
    <col min="8202" max="8205" width="17.375" style="1" bestFit="1" customWidth="1"/>
    <col min="8206" max="8206" width="17.375" style="1" customWidth="1"/>
    <col min="8207" max="8207" width="19.25" style="1" customWidth="1"/>
    <col min="8208" max="8208" width="17.625" style="1" bestFit="1" customWidth="1"/>
    <col min="8209" max="8209" width="18.25" style="1" customWidth="1"/>
    <col min="8210" max="8210" width="30.125" style="1" customWidth="1"/>
    <col min="8211" max="8211" width="19" style="1" customWidth="1"/>
    <col min="8212" max="8212" width="20" style="1" customWidth="1"/>
    <col min="8213" max="8213" width="16.625" style="1" customWidth="1"/>
    <col min="8214" max="8214" width="16.375" style="1" customWidth="1"/>
    <col min="8215" max="8219" width="6" style="1" bestFit="1" customWidth="1"/>
    <col min="8220" max="8221" width="7" style="1" bestFit="1" customWidth="1"/>
    <col min="8222" max="8451" width="9.125" style="1"/>
    <col min="8452" max="8452" width="49.25" style="1" bestFit="1" customWidth="1"/>
    <col min="8453" max="8453" width="25" style="1" customWidth="1"/>
    <col min="8454" max="8454" width="21.25" style="1" customWidth="1"/>
    <col min="8455" max="8455" width="16.25" style="1" bestFit="1" customWidth="1"/>
    <col min="8456" max="8456" width="17.875" style="1" bestFit="1" customWidth="1"/>
    <col min="8457" max="8457" width="18.625" style="1" bestFit="1" customWidth="1"/>
    <col min="8458" max="8461" width="17.375" style="1" bestFit="1" customWidth="1"/>
    <col min="8462" max="8462" width="17.375" style="1" customWidth="1"/>
    <col min="8463" max="8463" width="19.25" style="1" customWidth="1"/>
    <col min="8464" max="8464" width="17.625" style="1" bestFit="1" customWidth="1"/>
    <col min="8465" max="8465" width="18.25" style="1" customWidth="1"/>
    <col min="8466" max="8466" width="30.125" style="1" customWidth="1"/>
    <col min="8467" max="8467" width="19" style="1" customWidth="1"/>
    <col min="8468" max="8468" width="20" style="1" customWidth="1"/>
    <col min="8469" max="8469" width="16.625" style="1" customWidth="1"/>
    <col min="8470" max="8470" width="16.375" style="1" customWidth="1"/>
    <col min="8471" max="8475" width="6" style="1" bestFit="1" customWidth="1"/>
    <col min="8476" max="8477" width="7" style="1" bestFit="1" customWidth="1"/>
    <col min="8478" max="8707" width="9.125" style="1"/>
    <col min="8708" max="8708" width="49.25" style="1" bestFit="1" customWidth="1"/>
    <col min="8709" max="8709" width="25" style="1" customWidth="1"/>
    <col min="8710" max="8710" width="21.25" style="1" customWidth="1"/>
    <col min="8711" max="8711" width="16.25" style="1" bestFit="1" customWidth="1"/>
    <col min="8712" max="8712" width="17.875" style="1" bestFit="1" customWidth="1"/>
    <col min="8713" max="8713" width="18.625" style="1" bestFit="1" customWidth="1"/>
    <col min="8714" max="8717" width="17.375" style="1" bestFit="1" customWidth="1"/>
    <col min="8718" max="8718" width="17.375" style="1" customWidth="1"/>
    <col min="8719" max="8719" width="19.25" style="1" customWidth="1"/>
    <col min="8720" max="8720" width="17.625" style="1" bestFit="1" customWidth="1"/>
    <col min="8721" max="8721" width="18.25" style="1" customWidth="1"/>
    <col min="8722" max="8722" width="30.125" style="1" customWidth="1"/>
    <col min="8723" max="8723" width="19" style="1" customWidth="1"/>
    <col min="8724" max="8724" width="20" style="1" customWidth="1"/>
    <col min="8725" max="8725" width="16.625" style="1" customWidth="1"/>
    <col min="8726" max="8726" width="16.375" style="1" customWidth="1"/>
    <col min="8727" max="8731" width="6" style="1" bestFit="1" customWidth="1"/>
    <col min="8732" max="8733" width="7" style="1" bestFit="1" customWidth="1"/>
    <col min="8734" max="8963" width="9.125" style="1"/>
    <col min="8964" max="8964" width="49.25" style="1" bestFit="1" customWidth="1"/>
    <col min="8965" max="8965" width="25" style="1" customWidth="1"/>
    <col min="8966" max="8966" width="21.25" style="1" customWidth="1"/>
    <col min="8967" max="8967" width="16.25" style="1" bestFit="1" customWidth="1"/>
    <col min="8968" max="8968" width="17.875" style="1" bestFit="1" customWidth="1"/>
    <col min="8969" max="8969" width="18.625" style="1" bestFit="1" customWidth="1"/>
    <col min="8970" max="8973" width="17.375" style="1" bestFit="1" customWidth="1"/>
    <col min="8974" max="8974" width="17.375" style="1" customWidth="1"/>
    <col min="8975" max="8975" width="19.25" style="1" customWidth="1"/>
    <col min="8976" max="8976" width="17.625" style="1" bestFit="1" customWidth="1"/>
    <col min="8977" max="8977" width="18.25" style="1" customWidth="1"/>
    <col min="8978" max="8978" width="30.125" style="1" customWidth="1"/>
    <col min="8979" max="8979" width="19" style="1" customWidth="1"/>
    <col min="8980" max="8980" width="20" style="1" customWidth="1"/>
    <col min="8981" max="8981" width="16.625" style="1" customWidth="1"/>
    <col min="8982" max="8982" width="16.375" style="1" customWidth="1"/>
    <col min="8983" max="8987" width="6" style="1" bestFit="1" customWidth="1"/>
    <col min="8988" max="8989" width="7" style="1" bestFit="1" customWidth="1"/>
    <col min="8990" max="9219" width="9.125" style="1"/>
    <col min="9220" max="9220" width="49.25" style="1" bestFit="1" customWidth="1"/>
    <col min="9221" max="9221" width="25" style="1" customWidth="1"/>
    <col min="9222" max="9222" width="21.25" style="1" customWidth="1"/>
    <col min="9223" max="9223" width="16.25" style="1" bestFit="1" customWidth="1"/>
    <col min="9224" max="9224" width="17.875" style="1" bestFit="1" customWidth="1"/>
    <col min="9225" max="9225" width="18.625" style="1" bestFit="1" customWidth="1"/>
    <col min="9226" max="9229" width="17.375" style="1" bestFit="1" customWidth="1"/>
    <col min="9230" max="9230" width="17.375" style="1" customWidth="1"/>
    <col min="9231" max="9231" width="19.25" style="1" customWidth="1"/>
    <col min="9232" max="9232" width="17.625" style="1" bestFit="1" customWidth="1"/>
    <col min="9233" max="9233" width="18.25" style="1" customWidth="1"/>
    <col min="9234" max="9234" width="30.125" style="1" customWidth="1"/>
    <col min="9235" max="9235" width="19" style="1" customWidth="1"/>
    <col min="9236" max="9236" width="20" style="1" customWidth="1"/>
    <col min="9237" max="9237" width="16.625" style="1" customWidth="1"/>
    <col min="9238" max="9238" width="16.375" style="1" customWidth="1"/>
    <col min="9239" max="9243" width="6" style="1" bestFit="1" customWidth="1"/>
    <col min="9244" max="9245" width="7" style="1" bestFit="1" customWidth="1"/>
    <col min="9246" max="9475" width="9.125" style="1"/>
    <col min="9476" max="9476" width="49.25" style="1" bestFit="1" customWidth="1"/>
    <col min="9477" max="9477" width="25" style="1" customWidth="1"/>
    <col min="9478" max="9478" width="21.25" style="1" customWidth="1"/>
    <col min="9479" max="9479" width="16.25" style="1" bestFit="1" customWidth="1"/>
    <col min="9480" max="9480" width="17.875" style="1" bestFit="1" customWidth="1"/>
    <col min="9481" max="9481" width="18.625" style="1" bestFit="1" customWidth="1"/>
    <col min="9482" max="9485" width="17.375" style="1" bestFit="1" customWidth="1"/>
    <col min="9486" max="9486" width="17.375" style="1" customWidth="1"/>
    <col min="9487" max="9487" width="19.25" style="1" customWidth="1"/>
    <col min="9488" max="9488" width="17.625" style="1" bestFit="1" customWidth="1"/>
    <col min="9489" max="9489" width="18.25" style="1" customWidth="1"/>
    <col min="9490" max="9490" width="30.125" style="1" customWidth="1"/>
    <col min="9491" max="9491" width="19" style="1" customWidth="1"/>
    <col min="9492" max="9492" width="20" style="1" customWidth="1"/>
    <col min="9493" max="9493" width="16.625" style="1" customWidth="1"/>
    <col min="9494" max="9494" width="16.375" style="1" customWidth="1"/>
    <col min="9495" max="9499" width="6" style="1" bestFit="1" customWidth="1"/>
    <col min="9500" max="9501" width="7" style="1" bestFit="1" customWidth="1"/>
    <col min="9502" max="9731" width="9.125" style="1"/>
    <col min="9732" max="9732" width="49.25" style="1" bestFit="1" customWidth="1"/>
    <col min="9733" max="9733" width="25" style="1" customWidth="1"/>
    <col min="9734" max="9734" width="21.25" style="1" customWidth="1"/>
    <col min="9735" max="9735" width="16.25" style="1" bestFit="1" customWidth="1"/>
    <col min="9736" max="9736" width="17.875" style="1" bestFit="1" customWidth="1"/>
    <col min="9737" max="9737" width="18.625" style="1" bestFit="1" customWidth="1"/>
    <col min="9738" max="9741" width="17.375" style="1" bestFit="1" customWidth="1"/>
    <col min="9742" max="9742" width="17.375" style="1" customWidth="1"/>
    <col min="9743" max="9743" width="19.25" style="1" customWidth="1"/>
    <col min="9744" max="9744" width="17.625" style="1" bestFit="1" customWidth="1"/>
    <col min="9745" max="9745" width="18.25" style="1" customWidth="1"/>
    <col min="9746" max="9746" width="30.125" style="1" customWidth="1"/>
    <col min="9747" max="9747" width="19" style="1" customWidth="1"/>
    <col min="9748" max="9748" width="20" style="1" customWidth="1"/>
    <col min="9749" max="9749" width="16.625" style="1" customWidth="1"/>
    <col min="9750" max="9750" width="16.375" style="1" customWidth="1"/>
    <col min="9751" max="9755" width="6" style="1" bestFit="1" customWidth="1"/>
    <col min="9756" max="9757" width="7" style="1" bestFit="1" customWidth="1"/>
    <col min="9758" max="9987" width="9.125" style="1"/>
    <col min="9988" max="9988" width="49.25" style="1" bestFit="1" customWidth="1"/>
    <col min="9989" max="9989" width="25" style="1" customWidth="1"/>
    <col min="9990" max="9990" width="21.25" style="1" customWidth="1"/>
    <col min="9991" max="9991" width="16.25" style="1" bestFit="1" customWidth="1"/>
    <col min="9992" max="9992" width="17.875" style="1" bestFit="1" customWidth="1"/>
    <col min="9993" max="9993" width="18.625" style="1" bestFit="1" customWidth="1"/>
    <col min="9994" max="9997" width="17.375" style="1" bestFit="1" customWidth="1"/>
    <col min="9998" max="9998" width="17.375" style="1" customWidth="1"/>
    <col min="9999" max="9999" width="19.25" style="1" customWidth="1"/>
    <col min="10000" max="10000" width="17.625" style="1" bestFit="1" customWidth="1"/>
    <col min="10001" max="10001" width="18.25" style="1" customWidth="1"/>
    <col min="10002" max="10002" width="30.125" style="1" customWidth="1"/>
    <col min="10003" max="10003" width="19" style="1" customWidth="1"/>
    <col min="10004" max="10004" width="20" style="1" customWidth="1"/>
    <col min="10005" max="10005" width="16.625" style="1" customWidth="1"/>
    <col min="10006" max="10006" width="16.375" style="1" customWidth="1"/>
    <col min="10007" max="10011" width="6" style="1" bestFit="1" customWidth="1"/>
    <col min="10012" max="10013" width="7" style="1" bestFit="1" customWidth="1"/>
    <col min="10014" max="10243" width="9.125" style="1"/>
    <col min="10244" max="10244" width="49.25" style="1" bestFit="1" customWidth="1"/>
    <col min="10245" max="10245" width="25" style="1" customWidth="1"/>
    <col min="10246" max="10246" width="21.25" style="1" customWidth="1"/>
    <col min="10247" max="10247" width="16.25" style="1" bestFit="1" customWidth="1"/>
    <col min="10248" max="10248" width="17.875" style="1" bestFit="1" customWidth="1"/>
    <col min="10249" max="10249" width="18.625" style="1" bestFit="1" customWidth="1"/>
    <col min="10250" max="10253" width="17.375" style="1" bestFit="1" customWidth="1"/>
    <col min="10254" max="10254" width="17.375" style="1" customWidth="1"/>
    <col min="10255" max="10255" width="19.25" style="1" customWidth="1"/>
    <col min="10256" max="10256" width="17.625" style="1" bestFit="1" customWidth="1"/>
    <col min="10257" max="10257" width="18.25" style="1" customWidth="1"/>
    <col min="10258" max="10258" width="30.125" style="1" customWidth="1"/>
    <col min="10259" max="10259" width="19" style="1" customWidth="1"/>
    <col min="10260" max="10260" width="20" style="1" customWidth="1"/>
    <col min="10261" max="10261" width="16.625" style="1" customWidth="1"/>
    <col min="10262" max="10262" width="16.375" style="1" customWidth="1"/>
    <col min="10263" max="10267" width="6" style="1" bestFit="1" customWidth="1"/>
    <col min="10268" max="10269" width="7" style="1" bestFit="1" customWidth="1"/>
    <col min="10270" max="10499" width="9.125" style="1"/>
    <col min="10500" max="10500" width="49.25" style="1" bestFit="1" customWidth="1"/>
    <col min="10501" max="10501" width="25" style="1" customWidth="1"/>
    <col min="10502" max="10502" width="21.25" style="1" customWidth="1"/>
    <col min="10503" max="10503" width="16.25" style="1" bestFit="1" customWidth="1"/>
    <col min="10504" max="10504" width="17.875" style="1" bestFit="1" customWidth="1"/>
    <col min="10505" max="10505" width="18.625" style="1" bestFit="1" customWidth="1"/>
    <col min="10506" max="10509" width="17.375" style="1" bestFit="1" customWidth="1"/>
    <col min="10510" max="10510" width="17.375" style="1" customWidth="1"/>
    <col min="10511" max="10511" width="19.25" style="1" customWidth="1"/>
    <col min="10512" max="10512" width="17.625" style="1" bestFit="1" customWidth="1"/>
    <col min="10513" max="10513" width="18.25" style="1" customWidth="1"/>
    <col min="10514" max="10514" width="30.125" style="1" customWidth="1"/>
    <col min="10515" max="10515" width="19" style="1" customWidth="1"/>
    <col min="10516" max="10516" width="20" style="1" customWidth="1"/>
    <col min="10517" max="10517" width="16.625" style="1" customWidth="1"/>
    <col min="10518" max="10518" width="16.375" style="1" customWidth="1"/>
    <col min="10519" max="10523" width="6" style="1" bestFit="1" customWidth="1"/>
    <col min="10524" max="10525" width="7" style="1" bestFit="1" customWidth="1"/>
    <col min="10526" max="10755" width="9.125" style="1"/>
    <col min="10756" max="10756" width="49.25" style="1" bestFit="1" customWidth="1"/>
    <col min="10757" max="10757" width="25" style="1" customWidth="1"/>
    <col min="10758" max="10758" width="21.25" style="1" customWidth="1"/>
    <col min="10759" max="10759" width="16.25" style="1" bestFit="1" customWidth="1"/>
    <col min="10760" max="10760" width="17.875" style="1" bestFit="1" customWidth="1"/>
    <col min="10761" max="10761" width="18.625" style="1" bestFit="1" customWidth="1"/>
    <col min="10762" max="10765" width="17.375" style="1" bestFit="1" customWidth="1"/>
    <col min="10766" max="10766" width="17.375" style="1" customWidth="1"/>
    <col min="10767" max="10767" width="19.25" style="1" customWidth="1"/>
    <col min="10768" max="10768" width="17.625" style="1" bestFit="1" customWidth="1"/>
    <col min="10769" max="10769" width="18.25" style="1" customWidth="1"/>
    <col min="10770" max="10770" width="30.125" style="1" customWidth="1"/>
    <col min="10771" max="10771" width="19" style="1" customWidth="1"/>
    <col min="10772" max="10772" width="20" style="1" customWidth="1"/>
    <col min="10773" max="10773" width="16.625" style="1" customWidth="1"/>
    <col min="10774" max="10774" width="16.375" style="1" customWidth="1"/>
    <col min="10775" max="10779" width="6" style="1" bestFit="1" customWidth="1"/>
    <col min="10780" max="10781" width="7" style="1" bestFit="1" customWidth="1"/>
    <col min="10782" max="11011" width="9.125" style="1"/>
    <col min="11012" max="11012" width="49.25" style="1" bestFit="1" customWidth="1"/>
    <col min="11013" max="11013" width="25" style="1" customWidth="1"/>
    <col min="11014" max="11014" width="21.25" style="1" customWidth="1"/>
    <col min="11015" max="11015" width="16.25" style="1" bestFit="1" customWidth="1"/>
    <col min="11016" max="11016" width="17.875" style="1" bestFit="1" customWidth="1"/>
    <col min="11017" max="11017" width="18.625" style="1" bestFit="1" customWidth="1"/>
    <col min="11018" max="11021" width="17.375" style="1" bestFit="1" customWidth="1"/>
    <col min="11022" max="11022" width="17.375" style="1" customWidth="1"/>
    <col min="11023" max="11023" width="19.25" style="1" customWidth="1"/>
    <col min="11024" max="11024" width="17.625" style="1" bestFit="1" customWidth="1"/>
    <col min="11025" max="11025" width="18.25" style="1" customWidth="1"/>
    <col min="11026" max="11026" width="30.125" style="1" customWidth="1"/>
    <col min="11027" max="11027" width="19" style="1" customWidth="1"/>
    <col min="11028" max="11028" width="20" style="1" customWidth="1"/>
    <col min="11029" max="11029" width="16.625" style="1" customWidth="1"/>
    <col min="11030" max="11030" width="16.375" style="1" customWidth="1"/>
    <col min="11031" max="11035" width="6" style="1" bestFit="1" customWidth="1"/>
    <col min="11036" max="11037" width="7" style="1" bestFit="1" customWidth="1"/>
    <col min="11038" max="11267" width="9.125" style="1"/>
    <col min="11268" max="11268" width="49.25" style="1" bestFit="1" customWidth="1"/>
    <col min="11269" max="11269" width="25" style="1" customWidth="1"/>
    <col min="11270" max="11270" width="21.25" style="1" customWidth="1"/>
    <col min="11271" max="11271" width="16.25" style="1" bestFit="1" customWidth="1"/>
    <col min="11272" max="11272" width="17.875" style="1" bestFit="1" customWidth="1"/>
    <col min="11273" max="11273" width="18.625" style="1" bestFit="1" customWidth="1"/>
    <col min="11274" max="11277" width="17.375" style="1" bestFit="1" customWidth="1"/>
    <col min="11278" max="11278" width="17.375" style="1" customWidth="1"/>
    <col min="11279" max="11279" width="19.25" style="1" customWidth="1"/>
    <col min="11280" max="11280" width="17.625" style="1" bestFit="1" customWidth="1"/>
    <col min="11281" max="11281" width="18.25" style="1" customWidth="1"/>
    <col min="11282" max="11282" width="30.125" style="1" customWidth="1"/>
    <col min="11283" max="11283" width="19" style="1" customWidth="1"/>
    <col min="11284" max="11284" width="20" style="1" customWidth="1"/>
    <col min="11285" max="11285" width="16.625" style="1" customWidth="1"/>
    <col min="11286" max="11286" width="16.375" style="1" customWidth="1"/>
    <col min="11287" max="11291" width="6" style="1" bestFit="1" customWidth="1"/>
    <col min="11292" max="11293" width="7" style="1" bestFit="1" customWidth="1"/>
    <col min="11294" max="11523" width="9.125" style="1"/>
    <col min="11524" max="11524" width="49.25" style="1" bestFit="1" customWidth="1"/>
    <col min="11525" max="11525" width="25" style="1" customWidth="1"/>
    <col min="11526" max="11526" width="21.25" style="1" customWidth="1"/>
    <col min="11527" max="11527" width="16.25" style="1" bestFit="1" customWidth="1"/>
    <col min="11528" max="11528" width="17.875" style="1" bestFit="1" customWidth="1"/>
    <col min="11529" max="11529" width="18.625" style="1" bestFit="1" customWidth="1"/>
    <col min="11530" max="11533" width="17.375" style="1" bestFit="1" customWidth="1"/>
    <col min="11534" max="11534" width="17.375" style="1" customWidth="1"/>
    <col min="11535" max="11535" width="19.25" style="1" customWidth="1"/>
    <col min="11536" max="11536" width="17.625" style="1" bestFit="1" customWidth="1"/>
    <col min="11537" max="11537" width="18.25" style="1" customWidth="1"/>
    <col min="11538" max="11538" width="30.125" style="1" customWidth="1"/>
    <col min="11539" max="11539" width="19" style="1" customWidth="1"/>
    <col min="11540" max="11540" width="20" style="1" customWidth="1"/>
    <col min="11541" max="11541" width="16.625" style="1" customWidth="1"/>
    <col min="11542" max="11542" width="16.375" style="1" customWidth="1"/>
    <col min="11543" max="11547" width="6" style="1" bestFit="1" customWidth="1"/>
    <col min="11548" max="11549" width="7" style="1" bestFit="1" customWidth="1"/>
    <col min="11550" max="11779" width="9.125" style="1"/>
    <col min="11780" max="11780" width="49.25" style="1" bestFit="1" customWidth="1"/>
    <col min="11781" max="11781" width="25" style="1" customWidth="1"/>
    <col min="11782" max="11782" width="21.25" style="1" customWidth="1"/>
    <col min="11783" max="11783" width="16.25" style="1" bestFit="1" customWidth="1"/>
    <col min="11784" max="11784" width="17.875" style="1" bestFit="1" customWidth="1"/>
    <col min="11785" max="11785" width="18.625" style="1" bestFit="1" customWidth="1"/>
    <col min="11786" max="11789" width="17.375" style="1" bestFit="1" customWidth="1"/>
    <col min="11790" max="11790" width="17.375" style="1" customWidth="1"/>
    <col min="11791" max="11791" width="19.25" style="1" customWidth="1"/>
    <col min="11792" max="11792" width="17.625" style="1" bestFit="1" customWidth="1"/>
    <col min="11793" max="11793" width="18.25" style="1" customWidth="1"/>
    <col min="11794" max="11794" width="30.125" style="1" customWidth="1"/>
    <col min="11795" max="11795" width="19" style="1" customWidth="1"/>
    <col min="11796" max="11796" width="20" style="1" customWidth="1"/>
    <col min="11797" max="11797" width="16.625" style="1" customWidth="1"/>
    <col min="11798" max="11798" width="16.375" style="1" customWidth="1"/>
    <col min="11799" max="11803" width="6" style="1" bestFit="1" customWidth="1"/>
    <col min="11804" max="11805" width="7" style="1" bestFit="1" customWidth="1"/>
    <col min="11806" max="12035" width="9.125" style="1"/>
    <col min="12036" max="12036" width="49.25" style="1" bestFit="1" customWidth="1"/>
    <col min="12037" max="12037" width="25" style="1" customWidth="1"/>
    <col min="12038" max="12038" width="21.25" style="1" customWidth="1"/>
    <col min="12039" max="12039" width="16.25" style="1" bestFit="1" customWidth="1"/>
    <col min="12040" max="12040" width="17.875" style="1" bestFit="1" customWidth="1"/>
    <col min="12041" max="12041" width="18.625" style="1" bestFit="1" customWidth="1"/>
    <col min="12042" max="12045" width="17.375" style="1" bestFit="1" customWidth="1"/>
    <col min="12046" max="12046" width="17.375" style="1" customWidth="1"/>
    <col min="12047" max="12047" width="19.25" style="1" customWidth="1"/>
    <col min="12048" max="12048" width="17.625" style="1" bestFit="1" customWidth="1"/>
    <col min="12049" max="12049" width="18.25" style="1" customWidth="1"/>
    <col min="12050" max="12050" width="30.125" style="1" customWidth="1"/>
    <col min="12051" max="12051" width="19" style="1" customWidth="1"/>
    <col min="12052" max="12052" width="20" style="1" customWidth="1"/>
    <col min="12053" max="12053" width="16.625" style="1" customWidth="1"/>
    <col min="12054" max="12054" width="16.375" style="1" customWidth="1"/>
    <col min="12055" max="12059" width="6" style="1" bestFit="1" customWidth="1"/>
    <col min="12060" max="12061" width="7" style="1" bestFit="1" customWidth="1"/>
    <col min="12062" max="12291" width="9.125" style="1"/>
    <col min="12292" max="12292" width="49.25" style="1" bestFit="1" customWidth="1"/>
    <col min="12293" max="12293" width="25" style="1" customWidth="1"/>
    <col min="12294" max="12294" width="21.25" style="1" customWidth="1"/>
    <col min="12295" max="12295" width="16.25" style="1" bestFit="1" customWidth="1"/>
    <col min="12296" max="12296" width="17.875" style="1" bestFit="1" customWidth="1"/>
    <col min="12297" max="12297" width="18.625" style="1" bestFit="1" customWidth="1"/>
    <col min="12298" max="12301" width="17.375" style="1" bestFit="1" customWidth="1"/>
    <col min="12302" max="12302" width="17.375" style="1" customWidth="1"/>
    <col min="12303" max="12303" width="19.25" style="1" customWidth="1"/>
    <col min="12304" max="12304" width="17.625" style="1" bestFit="1" customWidth="1"/>
    <col min="12305" max="12305" width="18.25" style="1" customWidth="1"/>
    <col min="12306" max="12306" width="30.125" style="1" customWidth="1"/>
    <col min="12307" max="12307" width="19" style="1" customWidth="1"/>
    <col min="12308" max="12308" width="20" style="1" customWidth="1"/>
    <col min="12309" max="12309" width="16.625" style="1" customWidth="1"/>
    <col min="12310" max="12310" width="16.375" style="1" customWidth="1"/>
    <col min="12311" max="12315" width="6" style="1" bestFit="1" customWidth="1"/>
    <col min="12316" max="12317" width="7" style="1" bestFit="1" customWidth="1"/>
    <col min="12318" max="12547" width="9.125" style="1"/>
    <col min="12548" max="12548" width="49.25" style="1" bestFit="1" customWidth="1"/>
    <col min="12549" max="12549" width="25" style="1" customWidth="1"/>
    <col min="12550" max="12550" width="21.25" style="1" customWidth="1"/>
    <col min="12551" max="12551" width="16.25" style="1" bestFit="1" customWidth="1"/>
    <col min="12552" max="12552" width="17.875" style="1" bestFit="1" customWidth="1"/>
    <col min="12553" max="12553" width="18.625" style="1" bestFit="1" customWidth="1"/>
    <col min="12554" max="12557" width="17.375" style="1" bestFit="1" customWidth="1"/>
    <col min="12558" max="12558" width="17.375" style="1" customWidth="1"/>
    <col min="12559" max="12559" width="19.25" style="1" customWidth="1"/>
    <col min="12560" max="12560" width="17.625" style="1" bestFit="1" customWidth="1"/>
    <col min="12561" max="12561" width="18.25" style="1" customWidth="1"/>
    <col min="12562" max="12562" width="30.125" style="1" customWidth="1"/>
    <col min="12563" max="12563" width="19" style="1" customWidth="1"/>
    <col min="12564" max="12564" width="20" style="1" customWidth="1"/>
    <col min="12565" max="12565" width="16.625" style="1" customWidth="1"/>
    <col min="12566" max="12566" width="16.375" style="1" customWidth="1"/>
    <col min="12567" max="12571" width="6" style="1" bestFit="1" customWidth="1"/>
    <col min="12572" max="12573" width="7" style="1" bestFit="1" customWidth="1"/>
    <col min="12574" max="12803" width="9.125" style="1"/>
    <col min="12804" max="12804" width="49.25" style="1" bestFit="1" customWidth="1"/>
    <col min="12805" max="12805" width="25" style="1" customWidth="1"/>
    <col min="12806" max="12806" width="21.25" style="1" customWidth="1"/>
    <col min="12807" max="12807" width="16.25" style="1" bestFit="1" customWidth="1"/>
    <col min="12808" max="12808" width="17.875" style="1" bestFit="1" customWidth="1"/>
    <col min="12809" max="12809" width="18.625" style="1" bestFit="1" customWidth="1"/>
    <col min="12810" max="12813" width="17.375" style="1" bestFit="1" customWidth="1"/>
    <col min="12814" max="12814" width="17.375" style="1" customWidth="1"/>
    <col min="12815" max="12815" width="19.25" style="1" customWidth="1"/>
    <col min="12816" max="12816" width="17.625" style="1" bestFit="1" customWidth="1"/>
    <col min="12817" max="12817" width="18.25" style="1" customWidth="1"/>
    <col min="12818" max="12818" width="30.125" style="1" customWidth="1"/>
    <col min="12819" max="12819" width="19" style="1" customWidth="1"/>
    <col min="12820" max="12820" width="20" style="1" customWidth="1"/>
    <col min="12821" max="12821" width="16.625" style="1" customWidth="1"/>
    <col min="12822" max="12822" width="16.375" style="1" customWidth="1"/>
    <col min="12823" max="12827" width="6" style="1" bestFit="1" customWidth="1"/>
    <col min="12828" max="12829" width="7" style="1" bestFit="1" customWidth="1"/>
    <col min="12830" max="13059" width="9.125" style="1"/>
    <col min="13060" max="13060" width="49.25" style="1" bestFit="1" customWidth="1"/>
    <col min="13061" max="13061" width="25" style="1" customWidth="1"/>
    <col min="13062" max="13062" width="21.25" style="1" customWidth="1"/>
    <col min="13063" max="13063" width="16.25" style="1" bestFit="1" customWidth="1"/>
    <col min="13064" max="13064" width="17.875" style="1" bestFit="1" customWidth="1"/>
    <col min="13065" max="13065" width="18.625" style="1" bestFit="1" customWidth="1"/>
    <col min="13066" max="13069" width="17.375" style="1" bestFit="1" customWidth="1"/>
    <col min="13070" max="13070" width="17.375" style="1" customWidth="1"/>
    <col min="13071" max="13071" width="19.25" style="1" customWidth="1"/>
    <col min="13072" max="13072" width="17.625" style="1" bestFit="1" customWidth="1"/>
    <col min="13073" max="13073" width="18.25" style="1" customWidth="1"/>
    <col min="13074" max="13074" width="30.125" style="1" customWidth="1"/>
    <col min="13075" max="13075" width="19" style="1" customWidth="1"/>
    <col min="13076" max="13076" width="20" style="1" customWidth="1"/>
    <col min="13077" max="13077" width="16.625" style="1" customWidth="1"/>
    <col min="13078" max="13078" width="16.375" style="1" customWidth="1"/>
    <col min="13079" max="13083" width="6" style="1" bestFit="1" customWidth="1"/>
    <col min="13084" max="13085" width="7" style="1" bestFit="1" customWidth="1"/>
    <col min="13086" max="13315" width="9.125" style="1"/>
    <col min="13316" max="13316" width="49.25" style="1" bestFit="1" customWidth="1"/>
    <col min="13317" max="13317" width="25" style="1" customWidth="1"/>
    <col min="13318" max="13318" width="21.25" style="1" customWidth="1"/>
    <col min="13319" max="13319" width="16.25" style="1" bestFit="1" customWidth="1"/>
    <col min="13320" max="13320" width="17.875" style="1" bestFit="1" customWidth="1"/>
    <col min="13321" max="13321" width="18.625" style="1" bestFit="1" customWidth="1"/>
    <col min="13322" max="13325" width="17.375" style="1" bestFit="1" customWidth="1"/>
    <col min="13326" max="13326" width="17.375" style="1" customWidth="1"/>
    <col min="13327" max="13327" width="19.25" style="1" customWidth="1"/>
    <col min="13328" max="13328" width="17.625" style="1" bestFit="1" customWidth="1"/>
    <col min="13329" max="13329" width="18.25" style="1" customWidth="1"/>
    <col min="13330" max="13330" width="30.125" style="1" customWidth="1"/>
    <col min="13331" max="13331" width="19" style="1" customWidth="1"/>
    <col min="13332" max="13332" width="20" style="1" customWidth="1"/>
    <col min="13333" max="13333" width="16.625" style="1" customWidth="1"/>
    <col min="13334" max="13334" width="16.375" style="1" customWidth="1"/>
    <col min="13335" max="13339" width="6" style="1" bestFit="1" customWidth="1"/>
    <col min="13340" max="13341" width="7" style="1" bestFit="1" customWidth="1"/>
    <col min="13342" max="13571" width="9.125" style="1"/>
    <col min="13572" max="13572" width="49.25" style="1" bestFit="1" customWidth="1"/>
    <col min="13573" max="13573" width="25" style="1" customWidth="1"/>
    <col min="13574" max="13574" width="21.25" style="1" customWidth="1"/>
    <col min="13575" max="13575" width="16.25" style="1" bestFit="1" customWidth="1"/>
    <col min="13576" max="13576" width="17.875" style="1" bestFit="1" customWidth="1"/>
    <col min="13577" max="13577" width="18.625" style="1" bestFit="1" customWidth="1"/>
    <col min="13578" max="13581" width="17.375" style="1" bestFit="1" customWidth="1"/>
    <col min="13582" max="13582" width="17.375" style="1" customWidth="1"/>
    <col min="13583" max="13583" width="19.25" style="1" customWidth="1"/>
    <col min="13584" max="13584" width="17.625" style="1" bestFit="1" customWidth="1"/>
    <col min="13585" max="13585" width="18.25" style="1" customWidth="1"/>
    <col min="13586" max="13586" width="30.125" style="1" customWidth="1"/>
    <col min="13587" max="13587" width="19" style="1" customWidth="1"/>
    <col min="13588" max="13588" width="20" style="1" customWidth="1"/>
    <col min="13589" max="13589" width="16.625" style="1" customWidth="1"/>
    <col min="13590" max="13590" width="16.375" style="1" customWidth="1"/>
    <col min="13591" max="13595" width="6" style="1" bestFit="1" customWidth="1"/>
    <col min="13596" max="13597" width="7" style="1" bestFit="1" customWidth="1"/>
    <col min="13598" max="13827" width="9.125" style="1"/>
    <col min="13828" max="13828" width="49.25" style="1" bestFit="1" customWidth="1"/>
    <col min="13829" max="13829" width="25" style="1" customWidth="1"/>
    <col min="13830" max="13830" width="21.25" style="1" customWidth="1"/>
    <col min="13831" max="13831" width="16.25" style="1" bestFit="1" customWidth="1"/>
    <col min="13832" max="13832" width="17.875" style="1" bestFit="1" customWidth="1"/>
    <col min="13833" max="13833" width="18.625" style="1" bestFit="1" customWidth="1"/>
    <col min="13834" max="13837" width="17.375" style="1" bestFit="1" customWidth="1"/>
    <col min="13838" max="13838" width="17.375" style="1" customWidth="1"/>
    <col min="13839" max="13839" width="19.25" style="1" customWidth="1"/>
    <col min="13840" max="13840" width="17.625" style="1" bestFit="1" customWidth="1"/>
    <col min="13841" max="13841" width="18.25" style="1" customWidth="1"/>
    <col min="13842" max="13842" width="30.125" style="1" customWidth="1"/>
    <col min="13843" max="13843" width="19" style="1" customWidth="1"/>
    <col min="13844" max="13844" width="20" style="1" customWidth="1"/>
    <col min="13845" max="13845" width="16.625" style="1" customWidth="1"/>
    <col min="13846" max="13846" width="16.375" style="1" customWidth="1"/>
    <col min="13847" max="13851" width="6" style="1" bestFit="1" customWidth="1"/>
    <col min="13852" max="13853" width="7" style="1" bestFit="1" customWidth="1"/>
    <col min="13854" max="14083" width="9.125" style="1"/>
    <col min="14084" max="14084" width="49.25" style="1" bestFit="1" customWidth="1"/>
    <col min="14085" max="14085" width="25" style="1" customWidth="1"/>
    <col min="14086" max="14086" width="21.25" style="1" customWidth="1"/>
    <col min="14087" max="14087" width="16.25" style="1" bestFit="1" customWidth="1"/>
    <col min="14088" max="14088" width="17.875" style="1" bestFit="1" customWidth="1"/>
    <col min="14089" max="14089" width="18.625" style="1" bestFit="1" customWidth="1"/>
    <col min="14090" max="14093" width="17.375" style="1" bestFit="1" customWidth="1"/>
    <col min="14094" max="14094" width="17.375" style="1" customWidth="1"/>
    <col min="14095" max="14095" width="19.25" style="1" customWidth="1"/>
    <col min="14096" max="14096" width="17.625" style="1" bestFit="1" customWidth="1"/>
    <col min="14097" max="14097" width="18.25" style="1" customWidth="1"/>
    <col min="14098" max="14098" width="30.125" style="1" customWidth="1"/>
    <col min="14099" max="14099" width="19" style="1" customWidth="1"/>
    <col min="14100" max="14100" width="20" style="1" customWidth="1"/>
    <col min="14101" max="14101" width="16.625" style="1" customWidth="1"/>
    <col min="14102" max="14102" width="16.375" style="1" customWidth="1"/>
    <col min="14103" max="14107" width="6" style="1" bestFit="1" customWidth="1"/>
    <col min="14108" max="14109" width="7" style="1" bestFit="1" customWidth="1"/>
    <col min="14110" max="14339" width="9.125" style="1"/>
    <col min="14340" max="14340" width="49.25" style="1" bestFit="1" customWidth="1"/>
    <col min="14341" max="14341" width="25" style="1" customWidth="1"/>
    <col min="14342" max="14342" width="21.25" style="1" customWidth="1"/>
    <col min="14343" max="14343" width="16.25" style="1" bestFit="1" customWidth="1"/>
    <col min="14344" max="14344" width="17.875" style="1" bestFit="1" customWidth="1"/>
    <col min="14345" max="14345" width="18.625" style="1" bestFit="1" customWidth="1"/>
    <col min="14346" max="14349" width="17.375" style="1" bestFit="1" customWidth="1"/>
    <col min="14350" max="14350" width="17.375" style="1" customWidth="1"/>
    <col min="14351" max="14351" width="19.25" style="1" customWidth="1"/>
    <col min="14352" max="14352" width="17.625" style="1" bestFit="1" customWidth="1"/>
    <col min="14353" max="14353" width="18.25" style="1" customWidth="1"/>
    <col min="14354" max="14354" width="30.125" style="1" customWidth="1"/>
    <col min="14355" max="14355" width="19" style="1" customWidth="1"/>
    <col min="14356" max="14356" width="20" style="1" customWidth="1"/>
    <col min="14357" max="14357" width="16.625" style="1" customWidth="1"/>
    <col min="14358" max="14358" width="16.375" style="1" customWidth="1"/>
    <col min="14359" max="14363" width="6" style="1" bestFit="1" customWidth="1"/>
    <col min="14364" max="14365" width="7" style="1" bestFit="1" customWidth="1"/>
    <col min="14366" max="14595" width="9.125" style="1"/>
    <col min="14596" max="14596" width="49.25" style="1" bestFit="1" customWidth="1"/>
    <col min="14597" max="14597" width="25" style="1" customWidth="1"/>
    <col min="14598" max="14598" width="21.25" style="1" customWidth="1"/>
    <col min="14599" max="14599" width="16.25" style="1" bestFit="1" customWidth="1"/>
    <col min="14600" max="14600" width="17.875" style="1" bestFit="1" customWidth="1"/>
    <col min="14601" max="14601" width="18.625" style="1" bestFit="1" customWidth="1"/>
    <col min="14602" max="14605" width="17.375" style="1" bestFit="1" customWidth="1"/>
    <col min="14606" max="14606" width="17.375" style="1" customWidth="1"/>
    <col min="14607" max="14607" width="19.25" style="1" customWidth="1"/>
    <col min="14608" max="14608" width="17.625" style="1" bestFit="1" customWidth="1"/>
    <col min="14609" max="14609" width="18.25" style="1" customWidth="1"/>
    <col min="14610" max="14610" width="30.125" style="1" customWidth="1"/>
    <col min="14611" max="14611" width="19" style="1" customWidth="1"/>
    <col min="14612" max="14612" width="20" style="1" customWidth="1"/>
    <col min="14613" max="14613" width="16.625" style="1" customWidth="1"/>
    <col min="14614" max="14614" width="16.375" style="1" customWidth="1"/>
    <col min="14615" max="14619" width="6" style="1" bestFit="1" customWidth="1"/>
    <col min="14620" max="14621" width="7" style="1" bestFit="1" customWidth="1"/>
    <col min="14622" max="14851" width="9.125" style="1"/>
    <col min="14852" max="14852" width="49.25" style="1" bestFit="1" customWidth="1"/>
    <col min="14853" max="14853" width="25" style="1" customWidth="1"/>
    <col min="14854" max="14854" width="21.25" style="1" customWidth="1"/>
    <col min="14855" max="14855" width="16.25" style="1" bestFit="1" customWidth="1"/>
    <col min="14856" max="14856" width="17.875" style="1" bestFit="1" customWidth="1"/>
    <col min="14857" max="14857" width="18.625" style="1" bestFit="1" customWidth="1"/>
    <col min="14858" max="14861" width="17.375" style="1" bestFit="1" customWidth="1"/>
    <col min="14862" max="14862" width="17.375" style="1" customWidth="1"/>
    <col min="14863" max="14863" width="19.25" style="1" customWidth="1"/>
    <col min="14864" max="14864" width="17.625" style="1" bestFit="1" customWidth="1"/>
    <col min="14865" max="14865" width="18.25" style="1" customWidth="1"/>
    <col min="14866" max="14866" width="30.125" style="1" customWidth="1"/>
    <col min="14867" max="14867" width="19" style="1" customWidth="1"/>
    <col min="14868" max="14868" width="20" style="1" customWidth="1"/>
    <col min="14869" max="14869" width="16.625" style="1" customWidth="1"/>
    <col min="14870" max="14870" width="16.375" style="1" customWidth="1"/>
    <col min="14871" max="14875" width="6" style="1" bestFit="1" customWidth="1"/>
    <col min="14876" max="14877" width="7" style="1" bestFit="1" customWidth="1"/>
    <col min="14878" max="15107" width="9.125" style="1"/>
    <col min="15108" max="15108" width="49.25" style="1" bestFit="1" customWidth="1"/>
    <col min="15109" max="15109" width="25" style="1" customWidth="1"/>
    <col min="15110" max="15110" width="21.25" style="1" customWidth="1"/>
    <col min="15111" max="15111" width="16.25" style="1" bestFit="1" customWidth="1"/>
    <col min="15112" max="15112" width="17.875" style="1" bestFit="1" customWidth="1"/>
    <col min="15113" max="15113" width="18.625" style="1" bestFit="1" customWidth="1"/>
    <col min="15114" max="15117" width="17.375" style="1" bestFit="1" customWidth="1"/>
    <col min="15118" max="15118" width="17.375" style="1" customWidth="1"/>
    <col min="15119" max="15119" width="19.25" style="1" customWidth="1"/>
    <col min="15120" max="15120" width="17.625" style="1" bestFit="1" customWidth="1"/>
    <col min="15121" max="15121" width="18.25" style="1" customWidth="1"/>
    <col min="15122" max="15122" width="30.125" style="1" customWidth="1"/>
    <col min="15123" max="15123" width="19" style="1" customWidth="1"/>
    <col min="15124" max="15124" width="20" style="1" customWidth="1"/>
    <col min="15125" max="15125" width="16.625" style="1" customWidth="1"/>
    <col min="15126" max="15126" width="16.375" style="1" customWidth="1"/>
    <col min="15127" max="15131" width="6" style="1" bestFit="1" customWidth="1"/>
    <col min="15132" max="15133" width="7" style="1" bestFit="1" customWidth="1"/>
    <col min="15134" max="15363" width="9.125" style="1"/>
    <col min="15364" max="15364" width="49.25" style="1" bestFit="1" customWidth="1"/>
    <col min="15365" max="15365" width="25" style="1" customWidth="1"/>
    <col min="15366" max="15366" width="21.25" style="1" customWidth="1"/>
    <col min="15367" max="15367" width="16.25" style="1" bestFit="1" customWidth="1"/>
    <col min="15368" max="15368" width="17.875" style="1" bestFit="1" customWidth="1"/>
    <col min="15369" max="15369" width="18.625" style="1" bestFit="1" customWidth="1"/>
    <col min="15370" max="15373" width="17.375" style="1" bestFit="1" customWidth="1"/>
    <col min="15374" max="15374" width="17.375" style="1" customWidth="1"/>
    <col min="15375" max="15375" width="19.25" style="1" customWidth="1"/>
    <col min="15376" max="15376" width="17.625" style="1" bestFit="1" customWidth="1"/>
    <col min="15377" max="15377" width="18.25" style="1" customWidth="1"/>
    <col min="15378" max="15378" width="30.125" style="1" customWidth="1"/>
    <col min="15379" max="15379" width="19" style="1" customWidth="1"/>
    <col min="15380" max="15380" width="20" style="1" customWidth="1"/>
    <col min="15381" max="15381" width="16.625" style="1" customWidth="1"/>
    <col min="15382" max="15382" width="16.375" style="1" customWidth="1"/>
    <col min="15383" max="15387" width="6" style="1" bestFit="1" customWidth="1"/>
    <col min="15388" max="15389" width="7" style="1" bestFit="1" customWidth="1"/>
    <col min="15390" max="15619" width="9.125" style="1"/>
    <col min="15620" max="15620" width="49.25" style="1" bestFit="1" customWidth="1"/>
    <col min="15621" max="15621" width="25" style="1" customWidth="1"/>
    <col min="15622" max="15622" width="21.25" style="1" customWidth="1"/>
    <col min="15623" max="15623" width="16.25" style="1" bestFit="1" customWidth="1"/>
    <col min="15624" max="15624" width="17.875" style="1" bestFit="1" customWidth="1"/>
    <col min="15625" max="15625" width="18.625" style="1" bestFit="1" customWidth="1"/>
    <col min="15626" max="15629" width="17.375" style="1" bestFit="1" customWidth="1"/>
    <col min="15630" max="15630" width="17.375" style="1" customWidth="1"/>
    <col min="15631" max="15631" width="19.25" style="1" customWidth="1"/>
    <col min="15632" max="15632" width="17.625" style="1" bestFit="1" customWidth="1"/>
    <col min="15633" max="15633" width="18.25" style="1" customWidth="1"/>
    <col min="15634" max="15634" width="30.125" style="1" customWidth="1"/>
    <col min="15635" max="15635" width="19" style="1" customWidth="1"/>
    <col min="15636" max="15636" width="20" style="1" customWidth="1"/>
    <col min="15637" max="15637" width="16.625" style="1" customWidth="1"/>
    <col min="15638" max="15638" width="16.375" style="1" customWidth="1"/>
    <col min="15639" max="15643" width="6" style="1" bestFit="1" customWidth="1"/>
    <col min="15644" max="15645" width="7" style="1" bestFit="1" customWidth="1"/>
    <col min="15646" max="15875" width="9.125" style="1"/>
    <col min="15876" max="15876" width="49.25" style="1" bestFit="1" customWidth="1"/>
    <col min="15877" max="15877" width="25" style="1" customWidth="1"/>
    <col min="15878" max="15878" width="21.25" style="1" customWidth="1"/>
    <col min="15879" max="15879" width="16.25" style="1" bestFit="1" customWidth="1"/>
    <col min="15880" max="15880" width="17.875" style="1" bestFit="1" customWidth="1"/>
    <col min="15881" max="15881" width="18.625" style="1" bestFit="1" customWidth="1"/>
    <col min="15882" max="15885" width="17.375" style="1" bestFit="1" customWidth="1"/>
    <col min="15886" max="15886" width="17.375" style="1" customWidth="1"/>
    <col min="15887" max="15887" width="19.25" style="1" customWidth="1"/>
    <col min="15888" max="15888" width="17.625" style="1" bestFit="1" customWidth="1"/>
    <col min="15889" max="15889" width="18.25" style="1" customWidth="1"/>
    <col min="15890" max="15890" width="30.125" style="1" customWidth="1"/>
    <col min="15891" max="15891" width="19" style="1" customWidth="1"/>
    <col min="15892" max="15892" width="20" style="1" customWidth="1"/>
    <col min="15893" max="15893" width="16.625" style="1" customWidth="1"/>
    <col min="15894" max="15894" width="16.375" style="1" customWidth="1"/>
    <col min="15895" max="15899" width="6" style="1" bestFit="1" customWidth="1"/>
    <col min="15900" max="15901" width="7" style="1" bestFit="1" customWidth="1"/>
    <col min="15902" max="16131" width="9.125" style="1"/>
    <col min="16132" max="16132" width="49.25" style="1" bestFit="1" customWidth="1"/>
    <col min="16133" max="16133" width="25" style="1" customWidth="1"/>
    <col min="16134" max="16134" width="21.25" style="1" customWidth="1"/>
    <col min="16135" max="16135" width="16.25" style="1" bestFit="1" customWidth="1"/>
    <col min="16136" max="16136" width="17.875" style="1" bestFit="1" customWidth="1"/>
    <col min="16137" max="16137" width="18.625" style="1" bestFit="1" customWidth="1"/>
    <col min="16138" max="16141" width="17.375" style="1" bestFit="1" customWidth="1"/>
    <col min="16142" max="16142" width="17.375" style="1" customWidth="1"/>
    <col min="16143" max="16143" width="19.25" style="1" customWidth="1"/>
    <col min="16144" max="16144" width="17.625" style="1" bestFit="1" customWidth="1"/>
    <col min="16145" max="16145" width="18.25" style="1" customWidth="1"/>
    <col min="16146" max="16146" width="30.125" style="1" customWidth="1"/>
    <col min="16147" max="16147" width="19" style="1" customWidth="1"/>
    <col min="16148" max="16148" width="20" style="1" customWidth="1"/>
    <col min="16149" max="16149" width="16.625" style="1" customWidth="1"/>
    <col min="16150" max="16150" width="16.375" style="1" customWidth="1"/>
    <col min="16151" max="16155" width="6" style="1" bestFit="1" customWidth="1"/>
    <col min="16156" max="16157" width="7" style="1" bestFit="1" customWidth="1"/>
    <col min="16158" max="16384" width="9.125" style="1"/>
  </cols>
  <sheetData>
    <row r="1" spans="1:29" ht="18.75" customHeigh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29" ht="18.75" customHeigh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29" ht="18.75" customHeight="1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</row>
    <row r="4" spans="1:29" ht="18.7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</row>
    <row r="5" spans="1:29" ht="18.75" customHeight="1" x14ac:dyDescent="0.3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</row>
    <row r="6" spans="1:29" ht="18.75" customHeigh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</row>
    <row r="7" spans="1:29" ht="18.75" x14ac:dyDescent="0.25">
      <c r="B7" s="33" t="s">
        <v>0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1:29" ht="15.75" x14ac:dyDescent="0.25">
      <c r="B8" s="34" t="s">
        <v>1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29" ht="15.75" x14ac:dyDescent="0.25">
      <c r="B9" s="35" t="s">
        <v>2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  <row r="10" spans="1:29" x14ac:dyDescent="0.25">
      <c r="B10" s="36" t="s">
        <v>3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29" x14ac:dyDescent="0.25">
      <c r="F11" s="4"/>
      <c r="G11" s="5"/>
      <c r="H11" s="6"/>
      <c r="R11" s="7"/>
    </row>
    <row r="12" spans="1:29" ht="31.5" x14ac:dyDescent="0.25">
      <c r="B12" s="8" t="s">
        <v>4</v>
      </c>
      <c r="C12" s="9" t="s">
        <v>5</v>
      </c>
      <c r="D12" s="9" t="s">
        <v>6</v>
      </c>
      <c r="E12" s="9" t="s">
        <v>7</v>
      </c>
      <c r="F12" s="9" t="s">
        <v>8</v>
      </c>
      <c r="G12" s="9" t="s">
        <v>9</v>
      </c>
      <c r="H12" s="9" t="s">
        <v>10</v>
      </c>
      <c r="I12" s="9" t="s">
        <v>11</v>
      </c>
      <c r="J12" s="9" t="s">
        <v>12</v>
      </c>
      <c r="K12" s="9" t="s">
        <v>13</v>
      </c>
      <c r="L12" s="9" t="s">
        <v>85</v>
      </c>
      <c r="M12" s="9" t="s">
        <v>86</v>
      </c>
      <c r="N12" s="9" t="s">
        <v>87</v>
      </c>
      <c r="O12" s="9" t="s">
        <v>88</v>
      </c>
      <c r="P12" s="9" t="s">
        <v>89</v>
      </c>
      <c r="Q12" s="9" t="s">
        <v>91</v>
      </c>
      <c r="R12" s="9" t="s">
        <v>5</v>
      </c>
      <c r="S12" s="10"/>
      <c r="T12" s="10"/>
      <c r="U12" s="10"/>
      <c r="AB12" s="5"/>
      <c r="AC12" s="5"/>
    </row>
    <row r="13" spans="1:29" x14ac:dyDescent="0.25">
      <c r="B13" s="11" t="s">
        <v>14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T13" s="13"/>
      <c r="U13" s="13"/>
      <c r="V13" s="13"/>
      <c r="W13" s="13"/>
      <c r="X13" s="13"/>
      <c r="Y13" s="13"/>
      <c r="Z13" s="13"/>
      <c r="AA13" s="13"/>
      <c r="AB13" s="13"/>
      <c r="AC13" s="13"/>
    </row>
    <row r="14" spans="1:29" x14ac:dyDescent="0.25">
      <c r="B14" s="14" t="s">
        <v>15</v>
      </c>
      <c r="C14" s="15">
        <f>SUM(C15:C19)</f>
        <v>157471134.62000003</v>
      </c>
      <c r="D14" s="15">
        <f>SUM(D15:D19)</f>
        <v>318190991</v>
      </c>
      <c r="E14" s="15">
        <f t="shared" ref="E14:K14" si="0">SUM(E15:E19)</f>
        <v>318190991</v>
      </c>
      <c r="F14" s="15">
        <f t="shared" si="0"/>
        <v>0</v>
      </c>
      <c r="G14" s="15">
        <f t="shared" si="0"/>
        <v>37318968.469999999</v>
      </c>
      <c r="H14" s="15">
        <f t="shared" si="0"/>
        <v>19293439.140000001</v>
      </c>
      <c r="I14" s="15">
        <f t="shared" si="0"/>
        <v>21581008.240000002</v>
      </c>
      <c r="J14" s="15">
        <f t="shared" si="0"/>
        <v>20422105.310000002</v>
      </c>
      <c r="K14" s="15">
        <f t="shared" si="0"/>
        <v>20745020.330000002</v>
      </c>
      <c r="L14" s="15">
        <f t="shared" ref="L14:N14" si="1">SUM(L15:L19)</f>
        <v>22061251.350000005</v>
      </c>
      <c r="M14" s="15">
        <f t="shared" si="1"/>
        <v>35875383.68</v>
      </c>
      <c r="N14" s="15">
        <f t="shared" si="1"/>
        <v>22606188.289999999</v>
      </c>
      <c r="O14" s="15">
        <f t="shared" ref="O14:P14" si="2">SUM(O15:O19)</f>
        <v>23525888.449999999</v>
      </c>
      <c r="P14" s="15">
        <f t="shared" si="2"/>
        <v>42420683.739999995</v>
      </c>
      <c r="Q14" s="15">
        <f t="shared" ref="Q14" si="3">SUM(Q15:Q19)</f>
        <v>45717272.350000001</v>
      </c>
      <c r="R14" s="15">
        <f>SUM(R15:R19)</f>
        <v>311567209.34999996</v>
      </c>
      <c r="S14" s="16"/>
      <c r="T14" s="17"/>
      <c r="U14" s="16"/>
    </row>
    <row r="15" spans="1:29" x14ac:dyDescent="0.25">
      <c r="A15" s="1" t="str">
        <f>LEFT(B15,5)</f>
        <v>2.1.1</v>
      </c>
      <c r="B15" s="18" t="s">
        <v>16</v>
      </c>
      <c r="C15" s="4">
        <f>SUM(F15:M15)</f>
        <v>139068495.01000002</v>
      </c>
      <c r="D15" s="4">
        <v>280012878</v>
      </c>
      <c r="E15" s="4">
        <v>247173780.11944398</v>
      </c>
      <c r="F15" s="4">
        <v>0</v>
      </c>
      <c r="G15" s="4">
        <f>IFERROR(VLOOKUP(A15,'[1]Ejecutado Devengado 2022'!$C$10:$G$246,5,FALSE),0)</f>
        <v>31419442.91</v>
      </c>
      <c r="H15" s="4">
        <f>IFERROR(VLOOKUP(A15,'[1]Ejecutado Devengado 2022'!$C$10:$H$246,6,FALSE),0)</f>
        <v>16271830.130000001</v>
      </c>
      <c r="I15" s="4">
        <f>IFERROR(VLOOKUP(A15,'[1]Ejecutado Devengado 2022'!$C$10:$I$249,7,FALSE),0)</f>
        <v>18480226.41</v>
      </c>
      <c r="J15" s="4">
        <f>IFERROR(VLOOKUP(A15,'[1]Ejecutado Devengado 2022'!$C$10:$J$249,8,FALSE),0)</f>
        <v>17249517.880000003</v>
      </c>
      <c r="K15" s="19">
        <f>IFERROR(VLOOKUP(A15,'[1]Ejecutado Devengado 2022'!$C$10:$K$249,9,FALSE),0)</f>
        <v>17536884.550000001</v>
      </c>
      <c r="L15" s="4">
        <f>IFERROR(VLOOKUP(A15,'[2]Ejecutado Devengado 2022'!$C$10:$S$251,10,FALSE),0)</f>
        <v>18721807.500000004</v>
      </c>
      <c r="M15" s="4">
        <f>IFERROR(VLOOKUP(A15,'[2]Ejecutado Devengado 2022'!$C$10:$S$251,11,FALSE),0)</f>
        <v>19388785.629999999</v>
      </c>
      <c r="N15" s="4">
        <f>IFERROR(VLOOKUP($A$15,'[2]Ejecutado Devengado 2022'!$C$10:$S$251,12,FALSE),0)</f>
        <v>19165670.079999998</v>
      </c>
      <c r="O15" s="4">
        <f>IFERROR(VLOOKUP($A$15,'[2]Ejecutado Devengado 2022'!$C$10:$S$251,13,FALSE),0)</f>
        <v>19955603.079999998</v>
      </c>
      <c r="P15" s="4">
        <f>IFERROR(VLOOKUP($A$15,'[2]Ejecutado Devengado 2022'!$C$10:$S$251,14,FALSE),0)</f>
        <v>38030809.909999996</v>
      </c>
      <c r="Q15" s="4">
        <f>IFERROR(VLOOKUP($A$15,'[2]Ejecutado Devengado 2022'!$C$10:$S$251,15,FALSE),0)</f>
        <v>21739742.919999998</v>
      </c>
      <c r="R15" s="4">
        <f>SUM(F15:Q15)</f>
        <v>237960321</v>
      </c>
      <c r="S15" s="13"/>
      <c r="T15" s="13"/>
      <c r="U15" s="13"/>
    </row>
    <row r="16" spans="1:29" x14ac:dyDescent="0.25">
      <c r="A16" s="1" t="str">
        <f t="shared" ref="A16:A70" si="4">LEFT(B16,5)</f>
        <v>2.1.2</v>
      </c>
      <c r="B16" s="18" t="s">
        <v>17</v>
      </c>
      <c r="C16" s="4">
        <f>SUM(F16:K16)</f>
        <v>3360633.34</v>
      </c>
      <c r="D16" s="4">
        <v>7686000</v>
      </c>
      <c r="E16" s="4">
        <v>39755490.760000005</v>
      </c>
      <c r="F16" s="4">
        <v>0</v>
      </c>
      <c r="G16" s="19">
        <f>IFERROR(VLOOKUP(A16,'[1]Ejecutado Devengado 2022'!C11:G247,5,FALSE),0)</f>
        <v>1134566.67</v>
      </c>
      <c r="H16" s="19">
        <f>IFERROR(VLOOKUP(A16,'[1]Ejecutado Devengado 2022'!$C$10:$H$246,6,FALSE),0)</f>
        <v>559066.67000000004</v>
      </c>
      <c r="I16" s="19">
        <f>IFERROR(VLOOKUP(A16,'[1]Ejecutado Devengado 2022'!$C$10:$I$249,7,FALSE),0)</f>
        <v>558500</v>
      </c>
      <c r="J16" s="19">
        <f>IFERROR(VLOOKUP(A16,'[1]Ejecutado Devengado 2022'!$C$10:$J$249,8,FALSE),0)</f>
        <v>558500</v>
      </c>
      <c r="K16" s="19">
        <f>IFERROR(VLOOKUP(A16,'[1]Ejecutado Devengado 2022'!$C$10:$K$249,9,FALSE),0)</f>
        <v>550000</v>
      </c>
      <c r="L16" s="4">
        <f>IFERROR(VLOOKUP(A16,'[2]Ejecutado Devengado 2022'!$C$10:$S$251,10,FALSE),0)</f>
        <v>550000</v>
      </c>
      <c r="M16" s="4">
        <f>IFERROR(VLOOKUP(A16,'[2]Ejecutado Devengado 2022'!$C$10:$S$251,11,FALSE),0)</f>
        <v>13642903.68</v>
      </c>
      <c r="N16" s="4">
        <f>IFERROR(VLOOKUP(A16,'[2]Ejecutado Devengado 2022'!$C$10:$S$251,12,FALSE),0)</f>
        <v>562000</v>
      </c>
      <c r="O16" s="4">
        <f>IFERROR(VLOOKUP(A16,'[2]Ejecutado Devengado 2022'!$C$10:$S$251,13,FALSE),0)</f>
        <v>531000</v>
      </c>
      <c r="P16" s="4">
        <f>IFERROR(VLOOKUP(A16,'[2]Ejecutado Devengado 2022'!$C$10:$S$251,14,FALSE),0)</f>
        <v>1246184</v>
      </c>
      <c r="Q16" s="4">
        <f>IFERROR(VLOOKUP(A16,'[2]Ejecutado Devengado 2022'!$C$10:$S$251,15,FALSE),0)</f>
        <v>20826053.510000002</v>
      </c>
      <c r="R16" s="4">
        <f t="shared" ref="R16:R70" si="5">SUM(F16:Q16)</f>
        <v>40718774.530000001</v>
      </c>
      <c r="S16" s="13"/>
      <c r="T16" s="13"/>
      <c r="U16" s="13"/>
    </row>
    <row r="17" spans="1:21" x14ac:dyDescent="0.25">
      <c r="A17" s="1" t="str">
        <f t="shared" si="4"/>
        <v>2.1.3</v>
      </c>
      <c r="B17" s="18" t="s">
        <v>18</v>
      </c>
      <c r="C17" s="4">
        <f>SUM(F17:K17)</f>
        <v>0</v>
      </c>
      <c r="D17" s="4">
        <v>0</v>
      </c>
      <c r="E17" s="4">
        <v>0</v>
      </c>
      <c r="F17" s="4">
        <v>0</v>
      </c>
      <c r="G17" s="19">
        <f>IFERROR(VLOOKUP(A17,'[1]Ejecutado Devengado 2022'!C12:G248,5,FALSE),0)</f>
        <v>0</v>
      </c>
      <c r="H17" s="19">
        <f>IFERROR(VLOOKUP(A17,'[1]Ejecutado Devengado 2022'!$C$10:$H$246,6,FALSE),0)</f>
        <v>0</v>
      </c>
      <c r="I17" s="19">
        <f>IFERROR(VLOOKUP(A17,'[1]Ejecutado Devengado 2022'!$C$10:$I$249,7,FALSE),0)</f>
        <v>0</v>
      </c>
      <c r="J17" s="19">
        <f>IFERROR(VLOOKUP(A17,'[1]Ejecutado Devengado 2022'!$C$10:$J$249,8,FALSE),0)</f>
        <v>0</v>
      </c>
      <c r="K17" s="19">
        <f>IFERROR(VLOOKUP(A17,'[1]Ejecutado Devengado 2022'!$C$10:$K$249,9,FALSE),0)</f>
        <v>0</v>
      </c>
      <c r="L17" s="4">
        <f>IFERROR(VLOOKUP(A17,'[2]Ejecutado Devengado 2022'!$C$10:$S$251,10,FALSE),0)</f>
        <v>0</v>
      </c>
      <c r="M17" s="4">
        <f>IFERROR(VLOOKUP(A17,'[2]Ejecutado Devengado 2022'!$C$10:$S$251,11,FALSE),0)</f>
        <v>0</v>
      </c>
      <c r="N17" s="4">
        <f>IFERROR(VLOOKUP(A17,'[2]Ejecutado Devengado 2022'!$C$10:$S$251,12,FALSE),0)</f>
        <v>0</v>
      </c>
      <c r="O17" s="4">
        <f>IFERROR(VLOOKUP(A17,'[2]Ejecutado Devengado 2022'!$C$10:$S$251,13,FALSE),0)</f>
        <v>0</v>
      </c>
      <c r="P17" s="4">
        <f>IFERROR(VLOOKUP(A17,'[2]Ejecutado Devengado 2022'!$C$10:$S$251,14,FALSE),0)</f>
        <v>0</v>
      </c>
      <c r="Q17" s="4">
        <f>IFERROR(VLOOKUP(A17,'[2]Ejecutado Devengado 2022'!$C$10:$S$251,15,FALSE),0)</f>
        <v>0</v>
      </c>
      <c r="R17" s="4">
        <f t="shared" si="5"/>
        <v>0</v>
      </c>
      <c r="S17" s="13"/>
      <c r="T17" s="13"/>
      <c r="U17" s="13"/>
    </row>
    <row r="18" spans="1:21" x14ac:dyDescent="0.25">
      <c r="A18" s="1" t="str">
        <f t="shared" si="4"/>
        <v>2.1.4</v>
      </c>
      <c r="B18" s="18" t="s">
        <v>19</v>
      </c>
      <c r="C18" s="4">
        <f>SUM(F18:K18)</f>
        <v>0</v>
      </c>
      <c r="D18" s="4">
        <v>0</v>
      </c>
      <c r="E18" s="4">
        <v>0</v>
      </c>
      <c r="F18" s="4">
        <v>0</v>
      </c>
      <c r="G18" s="19">
        <f>IFERROR(VLOOKUP(A18,'[1]Ejecutado Devengado 2022'!C13:G249,5,FALSE),0)</f>
        <v>0</v>
      </c>
      <c r="H18" s="19">
        <f>IFERROR(VLOOKUP(A18,'[1]Ejecutado Devengado 2022'!$C$10:$H$246,6,FALSE),0)</f>
        <v>0</v>
      </c>
      <c r="I18" s="19">
        <f>IFERROR(VLOOKUP(A18,'[1]Ejecutado Devengado 2022'!$C$10:$I$249,7,FALSE),0)</f>
        <v>0</v>
      </c>
      <c r="J18" s="19">
        <f>IFERROR(VLOOKUP(A18,'[1]Ejecutado Devengado 2022'!$C$10:$J$249,8,FALSE),0)</f>
        <v>0</v>
      </c>
      <c r="K18" s="19">
        <f>IFERROR(VLOOKUP(A18,'[1]Ejecutado Devengado 2022'!$C$10:$K$249,9,FALSE),0)</f>
        <v>0</v>
      </c>
      <c r="L18" s="4">
        <f>IFERROR(VLOOKUP(A18,'[2]Ejecutado Devengado 2022'!$C$10:$S$251,10,FALSE),0)</f>
        <v>0</v>
      </c>
      <c r="M18" s="4">
        <f>IFERROR(VLOOKUP(A18,'[2]Ejecutado Devengado 2022'!$C$10:$S$251,11,FALSE),0)</f>
        <v>0</v>
      </c>
      <c r="N18" s="4">
        <f>IFERROR(VLOOKUP(A18,'[2]Ejecutado Devengado 2022'!$C$10:$S$251,12,FALSE),0)</f>
        <v>0</v>
      </c>
      <c r="O18" s="4">
        <f>IFERROR(VLOOKUP(A18,'[2]Ejecutado Devengado 2022'!$C$10:$S$251,13,FALSE),0)</f>
        <v>0</v>
      </c>
      <c r="P18" s="4">
        <f>IFERROR(VLOOKUP(A18,'[2]Ejecutado Devengado 2022'!$C$10:$S$251,14,FALSE),0)</f>
        <v>0</v>
      </c>
      <c r="Q18" s="4">
        <f>IFERROR(VLOOKUP(A18,'[2]Ejecutado Devengado 2022'!$C$10:$S$251,15,FALSE),0)</f>
        <v>0</v>
      </c>
      <c r="R18" s="4">
        <f t="shared" si="5"/>
        <v>0</v>
      </c>
      <c r="S18" s="13"/>
      <c r="T18" s="13"/>
      <c r="U18" s="13"/>
    </row>
    <row r="19" spans="1:21" x14ac:dyDescent="0.25">
      <c r="A19" s="1" t="str">
        <f t="shared" si="4"/>
        <v>2.1.5</v>
      </c>
      <c r="B19" s="18" t="s">
        <v>20</v>
      </c>
      <c r="C19" s="4">
        <f>SUM(F19:K19)</f>
        <v>15042006.27</v>
      </c>
      <c r="D19" s="4">
        <v>30492113</v>
      </c>
      <c r="E19" s="4">
        <v>31261720.120556004</v>
      </c>
      <c r="F19" s="4"/>
      <c r="G19" s="19">
        <f>IFERROR(VLOOKUP(A19,'[1]Ejecutado Devengado 2022'!C14:G250,5,FALSE),0)</f>
        <v>4764958.8900000006</v>
      </c>
      <c r="H19" s="19">
        <f>IFERROR(VLOOKUP(A19,'[1]Ejecutado Devengado 2022'!$C$10:$H$246,6,FALSE),0)</f>
        <v>2462542.34</v>
      </c>
      <c r="I19" s="19">
        <f>IFERROR(VLOOKUP(A19,'[1]Ejecutado Devengado 2022'!$C$10:$I$249,7,FALSE),0)</f>
        <v>2542281.83</v>
      </c>
      <c r="J19" s="19">
        <f>IFERROR(VLOOKUP(A19,'[1]Ejecutado Devengado 2022'!$C$10:$J$249,8,FALSE),0)</f>
        <v>2614087.4300000002</v>
      </c>
      <c r="K19" s="19">
        <f>IFERROR(VLOOKUP(A19,'[1]Ejecutado Devengado 2022'!$C$10:$K$249,9,FALSE),0)</f>
        <v>2658135.7799999998</v>
      </c>
      <c r="L19" s="4">
        <f>IFERROR(VLOOKUP(A19,'[2]Ejecutado Devengado 2022'!$C$10:$S$251,10,FALSE),0)</f>
        <v>2789443.85</v>
      </c>
      <c r="M19" s="4">
        <f>IFERROR(VLOOKUP(A19,'[2]Ejecutado Devengado 2022'!$C$10:$S$251,11,FALSE),0)</f>
        <v>2843694.37</v>
      </c>
      <c r="N19" s="4">
        <f>IFERROR(VLOOKUP(A19,'[2]Ejecutado Devengado 2022'!$C$10:$S$251,12,FALSE),0)</f>
        <v>2878518.2100000004</v>
      </c>
      <c r="O19" s="4">
        <f>IFERROR(VLOOKUP(A19,'[2]Ejecutado Devengado 2022'!$C$10:$S$251,13,FALSE),0)</f>
        <v>3039285.3699999996</v>
      </c>
      <c r="P19" s="4">
        <f>IFERROR(VLOOKUP(A19,'[2]Ejecutado Devengado 2022'!$C$10:$S$251,14,FALSE),0)</f>
        <v>3143689.83</v>
      </c>
      <c r="Q19" s="4">
        <f>IFERROR(VLOOKUP(A19,'[2]Ejecutado Devengado 2022'!$C$10:$S$251,15,FALSE),0)</f>
        <v>3151475.9200000004</v>
      </c>
      <c r="R19" s="4">
        <f t="shared" si="5"/>
        <v>32888113.820000008</v>
      </c>
      <c r="S19" s="13"/>
      <c r="T19" s="13"/>
      <c r="U19" s="13"/>
    </row>
    <row r="20" spans="1:21" x14ac:dyDescent="0.25">
      <c r="A20" s="1" t="str">
        <f t="shared" si="4"/>
        <v>2.2 -</v>
      </c>
      <c r="B20" s="14" t="s">
        <v>21</v>
      </c>
      <c r="C20" s="20">
        <f>SUM(C21:C29)</f>
        <v>8618569.1699999999</v>
      </c>
      <c r="D20" s="20">
        <f>SUM(D21:D29)</f>
        <v>36244758</v>
      </c>
      <c r="E20" s="20">
        <f t="shared" ref="E20:K20" si="6">SUM(E21:E29)</f>
        <v>36011225.93</v>
      </c>
      <c r="F20" s="20">
        <f t="shared" si="6"/>
        <v>0</v>
      </c>
      <c r="G20" s="20">
        <f t="shared" si="6"/>
        <v>878246.48</v>
      </c>
      <c r="H20" s="20">
        <f t="shared" si="6"/>
        <v>1938409.3599999999</v>
      </c>
      <c r="I20" s="20">
        <f t="shared" si="6"/>
        <v>1766097.69</v>
      </c>
      <c r="J20" s="20">
        <f t="shared" si="6"/>
        <v>3061550.04</v>
      </c>
      <c r="K20" s="20">
        <f t="shared" si="6"/>
        <v>974265.6</v>
      </c>
      <c r="L20" s="20">
        <f t="shared" ref="L20:N20" si="7">SUM(L21:L29)</f>
        <v>2747851.84</v>
      </c>
      <c r="M20" s="20">
        <f t="shared" si="7"/>
        <v>2326883.9500000002</v>
      </c>
      <c r="N20" s="20">
        <f t="shared" si="7"/>
        <v>3279410.17</v>
      </c>
      <c r="O20" s="20">
        <f t="shared" ref="O20:P20" si="8">SUM(O21:O29)</f>
        <v>2969191.4899999998</v>
      </c>
      <c r="P20" s="20">
        <f t="shared" si="8"/>
        <v>2530413.58</v>
      </c>
      <c r="Q20" s="20">
        <f t="shared" ref="Q20" si="9">SUM(Q21:Q29)</f>
        <v>4959962.9499999993</v>
      </c>
      <c r="R20" s="20">
        <f>SUM(R21:R29)</f>
        <v>27432283.150000006</v>
      </c>
      <c r="S20" s="16"/>
      <c r="T20" s="17"/>
      <c r="U20" s="16"/>
    </row>
    <row r="21" spans="1:21" x14ac:dyDescent="0.25">
      <c r="A21" s="1" t="str">
        <f t="shared" si="4"/>
        <v>2.2.1</v>
      </c>
      <c r="B21" s="18" t="s">
        <v>22</v>
      </c>
      <c r="C21" s="4">
        <f t="shared" ref="C21:C29" si="10">SUM(F21:K21)</f>
        <v>7155252.9199999999</v>
      </c>
      <c r="D21" s="4">
        <v>18575820</v>
      </c>
      <c r="E21" s="4">
        <v>18575820</v>
      </c>
      <c r="F21" s="4">
        <v>0</v>
      </c>
      <c r="G21" s="19">
        <f>IFERROR(VLOOKUP(A21,'[1]Ejecutado Devengado 2022'!C16:G252,5,FALSE),0)</f>
        <v>878246.48</v>
      </c>
      <c r="H21" s="19">
        <f>IFERROR(VLOOKUP(A21,'[1]Ejecutado Devengado 2022'!$C$10:$H$246,6,FALSE),0)</f>
        <v>1938409.3599999999</v>
      </c>
      <c r="I21" s="4">
        <f>IFERROR(VLOOKUP(A21,'[1]Ejecutado Devengado 2022'!$C$10:$I$249,7,FALSE),0)</f>
        <v>1634888.69</v>
      </c>
      <c r="J21" s="19">
        <f>IFERROR(VLOOKUP(A21,'[1]Ejecutado Devengado 2022'!$C$10:$J$249,8,FALSE),0)</f>
        <v>2385017.48</v>
      </c>
      <c r="K21" s="19">
        <f>IFERROR(VLOOKUP(A21,'[1]Ejecutado Devengado 2022'!$C$10:$K$249,9,FALSE),0)</f>
        <v>318690.90999999997</v>
      </c>
      <c r="L21" s="4">
        <f>IFERROR(VLOOKUP(A21,'[2]Ejecutado Devengado 2022'!$C$10:$S$251,10,FALSE),0)</f>
        <v>1862658.5699999998</v>
      </c>
      <c r="M21" s="4">
        <f>IFERROR(VLOOKUP(A21,'[2]Ejecutado Devengado 2022'!$C$10:$S$251,11,FALSE),0)</f>
        <v>1864027.32</v>
      </c>
      <c r="N21" s="4">
        <f>IFERROR(VLOOKUP(A21,'[2]Ejecutado Devengado 2022'!$C$10:$S$251,12,FALSE),0)</f>
        <v>1658392.72</v>
      </c>
      <c r="O21" s="4">
        <f>IFERROR(VLOOKUP(A21,'[2]Ejecutado Devengado 2022'!$C$10:$S$251,13,FALSE),0)</f>
        <v>2001573.98</v>
      </c>
      <c r="P21" s="4">
        <f>IFERROR(VLOOKUP(A21,'[2]Ejecutado Devengado 2022'!$C$10:$S$251,14,FALSE),0)</f>
        <v>1660684.8399999999</v>
      </c>
      <c r="Q21" s="4">
        <f>IFERROR(VLOOKUP(A21,'[2]Ejecutado Devengado 2022'!$C$10:$S$251,15,FALSE),0)</f>
        <v>1619313.48</v>
      </c>
      <c r="R21" s="4">
        <f t="shared" si="5"/>
        <v>17821903.830000002</v>
      </c>
      <c r="S21" s="13"/>
      <c r="T21" s="17"/>
    </row>
    <row r="22" spans="1:21" x14ac:dyDescent="0.25">
      <c r="A22" s="1" t="str">
        <f t="shared" si="4"/>
        <v>2.2.2</v>
      </c>
      <c r="B22" s="18" t="s">
        <v>23</v>
      </c>
      <c r="C22" s="4">
        <f t="shared" si="10"/>
        <v>0</v>
      </c>
      <c r="D22" s="4">
        <v>1261000</v>
      </c>
      <c r="E22" s="4">
        <v>2261000</v>
      </c>
      <c r="F22" s="4">
        <v>0</v>
      </c>
      <c r="G22" s="19">
        <f>IFERROR(VLOOKUP(A22,'[1]Ejecutado Devengado 2022'!C17:G253,5,FALSE),0)</f>
        <v>0</v>
      </c>
      <c r="H22" s="19">
        <f>IFERROR(VLOOKUP(A22,'[1]Ejecutado Devengado 2022'!$C$10:$H$246,6,FALSE),0)</f>
        <v>0</v>
      </c>
      <c r="I22" s="4">
        <f>IFERROR(VLOOKUP(A22,'[1]Ejecutado Devengado 2022'!$C$10:$I$249,7,FALSE),0)</f>
        <v>0</v>
      </c>
      <c r="J22" s="19">
        <f>IFERROR(VLOOKUP(A22,'[1]Ejecutado Devengado 2022'!$C$10:$J$249,8,FALSE),0)</f>
        <v>0</v>
      </c>
      <c r="K22" s="19">
        <f>IFERROR(VLOOKUP(A22,'[1]Ejecutado Devengado 2022'!$C$10:$K$249,9,FALSE),0)</f>
        <v>0</v>
      </c>
      <c r="L22" s="4">
        <f>IFERROR(VLOOKUP(A22,'[2]Ejecutado Devengado 2022'!$C$10:$S$251,10,FALSE),0)</f>
        <v>73558.31</v>
      </c>
      <c r="M22" s="4">
        <f>IFERROR(VLOOKUP(A22,'[2]Ejecutado Devengado 2022'!$C$10:$S$251,11,FALSE),0)</f>
        <v>10508.33</v>
      </c>
      <c r="N22" s="4">
        <f>IFERROR(VLOOKUP(A22,'[2]Ejecutado Devengado 2022'!$C$10:$S$251,12,FALSE),0)</f>
        <v>69508.33</v>
      </c>
      <c r="O22" s="4">
        <f>IFERROR(VLOOKUP(A22,'[2]Ejecutado Devengado 2022'!$C$10:$S$251,13,FALSE),0)</f>
        <v>60068.33</v>
      </c>
      <c r="P22" s="4">
        <f>IFERROR(VLOOKUP(A22,'[2]Ejecutado Devengado 2022'!$C$10:$S$251,14,FALSE),0)</f>
        <v>428818.33</v>
      </c>
      <c r="Q22" s="4">
        <f>IFERROR(VLOOKUP(A22,'[2]Ejecutado Devengado 2022'!$C$10:$S$251,15,FALSE),0)</f>
        <v>242248.53</v>
      </c>
      <c r="R22" s="4">
        <f t="shared" si="5"/>
        <v>884710.16</v>
      </c>
      <c r="S22" s="13"/>
      <c r="T22" s="17"/>
    </row>
    <row r="23" spans="1:21" x14ac:dyDescent="0.25">
      <c r="A23" s="1" t="str">
        <f t="shared" si="4"/>
        <v>2.2.3</v>
      </c>
      <c r="B23" s="18" t="s">
        <v>24</v>
      </c>
      <c r="C23" s="4">
        <f t="shared" si="10"/>
        <v>0</v>
      </c>
      <c r="D23" s="4">
        <v>1564810</v>
      </c>
      <c r="E23" s="4">
        <v>1564810</v>
      </c>
      <c r="F23" s="4">
        <v>0</v>
      </c>
      <c r="G23" s="19">
        <f>IFERROR(VLOOKUP(A23,'[1]Ejecutado Devengado 2022'!C18:G254,5,FALSE),0)</f>
        <v>0</v>
      </c>
      <c r="H23" s="19">
        <f>IFERROR(VLOOKUP(A23,'[1]Ejecutado Devengado 2022'!$C$10:$H$246,6,FALSE),0)</f>
        <v>0</v>
      </c>
      <c r="I23" s="4">
        <f>IFERROR(VLOOKUP(A23,'[1]Ejecutado Devengado 2022'!$C$10:$I$249,7,FALSE),0)</f>
        <v>0</v>
      </c>
      <c r="J23" s="19">
        <f>IFERROR(VLOOKUP(A23,'[1]Ejecutado Devengado 2022'!$C$10:$J$249,8,FALSE),0)</f>
        <v>0</v>
      </c>
      <c r="K23" s="19">
        <f>IFERROR(VLOOKUP(A23,'[1]Ejecutado Devengado 2022'!$C$10:$K$249,9,FALSE),0)</f>
        <v>0</v>
      </c>
      <c r="L23" s="4">
        <f>IFERROR(VLOOKUP(A23,'[2]Ejecutado Devengado 2022'!$C$10:$S$251,10,FALSE),0)</f>
        <v>0</v>
      </c>
      <c r="M23" s="4">
        <f>IFERROR(VLOOKUP(A23,'[2]Ejecutado Devengado 2022'!$C$10:$S$251,11,FALSE),0)</f>
        <v>0</v>
      </c>
      <c r="N23" s="4">
        <f>IFERROR(VLOOKUP(A23,'[2]Ejecutado Devengado 2022'!$C$10:$S$251,12,FALSE),0)</f>
        <v>0</v>
      </c>
      <c r="O23" s="4">
        <f>IFERROR(VLOOKUP(A23,'[2]Ejecutado Devengado 2022'!$C$10:$S$251,13,FALSE),0)</f>
        <v>0</v>
      </c>
      <c r="P23" s="4">
        <f>IFERROR(VLOOKUP(A23,'[2]Ejecutado Devengado 2022'!$C$10:$S$251,14,FALSE),0)</f>
        <v>0</v>
      </c>
      <c r="Q23" s="4">
        <f>IFERROR(VLOOKUP(A23,'[2]Ejecutado Devengado 2022'!$C$10:$S$251,15,FALSE),0)</f>
        <v>0</v>
      </c>
      <c r="R23" s="4">
        <f t="shared" si="5"/>
        <v>0</v>
      </c>
      <c r="S23" s="13"/>
      <c r="T23" s="17"/>
    </row>
    <row r="24" spans="1:21" ht="18" customHeight="1" x14ac:dyDescent="0.25">
      <c r="A24" s="1" t="str">
        <f t="shared" si="4"/>
        <v>2.2.4</v>
      </c>
      <c r="B24" s="18" t="s">
        <v>25</v>
      </c>
      <c r="C24" s="4">
        <f t="shared" si="10"/>
        <v>0</v>
      </c>
      <c r="D24" s="4">
        <v>1460309</v>
      </c>
      <c r="E24" s="4">
        <v>1460309</v>
      </c>
      <c r="F24" s="4">
        <v>0</v>
      </c>
      <c r="G24" s="19">
        <f>IFERROR(VLOOKUP(A24,'[1]Ejecutado Devengado 2022'!C19:G255,5,FALSE),0)</f>
        <v>0</v>
      </c>
      <c r="H24" s="19">
        <f>IFERROR(VLOOKUP(A24,'[1]Ejecutado Devengado 2022'!$C$10:$H$246,6,FALSE),0)</f>
        <v>0</v>
      </c>
      <c r="I24" s="4">
        <f>IFERROR(VLOOKUP(A24,'[1]Ejecutado Devengado 2022'!$C$10:$I$249,7,FALSE),0)</f>
        <v>0</v>
      </c>
      <c r="J24" s="19">
        <f>IFERROR(VLOOKUP(A24,'[1]Ejecutado Devengado 2022'!$C$10:$J$249,8,FALSE),0)</f>
        <v>0</v>
      </c>
      <c r="K24" s="19">
        <f>IFERROR(VLOOKUP(A24,'[1]Ejecutado Devengado 2022'!$C$10:$K$249,9,FALSE),0)</f>
        <v>0</v>
      </c>
      <c r="L24" s="4">
        <f>IFERROR(VLOOKUP(A24,'[2]Ejecutado Devengado 2022'!$C$10:$S$251,10,FALSE),0)</f>
        <v>0</v>
      </c>
      <c r="M24" s="4">
        <f>IFERROR(VLOOKUP(A24,'[2]Ejecutado Devengado 2022'!$C$10:$S$251,11,FALSE),0)</f>
        <v>40000</v>
      </c>
      <c r="N24" s="4">
        <f>IFERROR(VLOOKUP(A24,'[2]Ejecutado Devengado 2022'!$C$10:$S$251,12,FALSE),0)</f>
        <v>0</v>
      </c>
      <c r="O24" s="4">
        <f>IFERROR(VLOOKUP(A24,'[2]Ejecutado Devengado 2022'!$C$10:$S$251,13,FALSE),0)</f>
        <v>0</v>
      </c>
      <c r="P24" s="4">
        <f>IFERROR(VLOOKUP(A24,'[2]Ejecutado Devengado 2022'!$C$10:$S$251,14,FALSE),0)</f>
        <v>17000</v>
      </c>
      <c r="Q24" s="4">
        <f>IFERROR(VLOOKUP(A24,'[2]Ejecutado Devengado 2022'!$C$10:$S$251,15,FALSE),0)</f>
        <v>0</v>
      </c>
      <c r="R24" s="4">
        <f t="shared" si="5"/>
        <v>57000</v>
      </c>
      <c r="S24" s="13"/>
      <c r="T24" s="17"/>
    </row>
    <row r="25" spans="1:21" x14ac:dyDescent="0.25">
      <c r="A25" s="1" t="str">
        <f t="shared" si="4"/>
        <v>2.2.5</v>
      </c>
      <c r="B25" s="18" t="s">
        <v>26</v>
      </c>
      <c r="C25" s="4">
        <f t="shared" si="10"/>
        <v>162294.37</v>
      </c>
      <c r="D25" s="4">
        <v>300000</v>
      </c>
      <c r="E25" s="4">
        <v>900000</v>
      </c>
      <c r="F25" s="4">
        <v>0</v>
      </c>
      <c r="G25" s="19">
        <f>IFERROR(VLOOKUP(A25,'[1]Ejecutado Devengado 2022'!C20:G256,5,FALSE),0)</f>
        <v>0</v>
      </c>
      <c r="H25" s="19">
        <f>IFERROR(VLOOKUP(A25,'[1]Ejecutado Devengado 2022'!$C$10:$H$246,6,FALSE),0)</f>
        <v>0</v>
      </c>
      <c r="I25" s="4">
        <f>IFERROR(VLOOKUP(A25,'[1]Ejecutado Devengado 2022'!$C$10:$I$249,7,FALSE),0)</f>
        <v>0</v>
      </c>
      <c r="J25" s="19">
        <f>IFERROR(VLOOKUP(A25,'[1]Ejecutado Devengado 2022'!$C$10:$J$249,8,FALSE),0)</f>
        <v>0</v>
      </c>
      <c r="K25" s="19">
        <f>IFERROR(VLOOKUP(A25,'[1]Ejecutado Devengado 2022'!$C$10:$K$249,9,FALSE),0)</f>
        <v>162294.37</v>
      </c>
      <c r="L25" s="4">
        <f>IFERROR(VLOOKUP(A25,'[2]Ejecutado Devengado 2022'!$C$10:$S$251,10,FALSE),0)</f>
        <v>28499</v>
      </c>
      <c r="M25" s="4">
        <f>IFERROR(VLOOKUP(A25,'[2]Ejecutado Devengado 2022'!$C$10:$S$251,11,FALSE),0)</f>
        <v>0</v>
      </c>
      <c r="N25" s="4">
        <f>IFERROR(VLOOKUP(A25,'[2]Ejecutado Devengado 2022'!$C$10:$S$251,12,FALSE),0)</f>
        <v>0</v>
      </c>
      <c r="O25" s="4">
        <f>IFERROR(VLOOKUP(A25,'[2]Ejecutado Devengado 2022'!$C$10:$S$251,13,FALSE),0)</f>
        <v>0</v>
      </c>
      <c r="P25" s="4">
        <f>IFERROR(VLOOKUP(A25,'[2]Ejecutado Devengado 2022'!$C$10:$S$251,14,FALSE),0)</f>
        <v>33320</v>
      </c>
      <c r="Q25" s="4">
        <f>IFERROR(VLOOKUP(A25,'[2]Ejecutado Devengado 2022'!$C$10:$S$251,15,FALSE),0)</f>
        <v>0</v>
      </c>
      <c r="R25" s="4">
        <f t="shared" si="5"/>
        <v>224113.37</v>
      </c>
      <c r="S25" s="13"/>
      <c r="T25" s="17"/>
    </row>
    <row r="26" spans="1:21" x14ac:dyDescent="0.25">
      <c r="A26" s="1" t="str">
        <f t="shared" si="4"/>
        <v>2.2.6</v>
      </c>
      <c r="B26" s="18" t="s">
        <v>27</v>
      </c>
      <c r="C26" s="4">
        <f t="shared" si="10"/>
        <v>627524.17999999993</v>
      </c>
      <c r="D26" s="4">
        <v>1100000</v>
      </c>
      <c r="E26" s="4">
        <v>2155294.12</v>
      </c>
      <c r="F26" s="4">
        <v>0</v>
      </c>
      <c r="G26" s="19">
        <f>IFERROR(VLOOKUP(A26,'[1]Ejecutado Devengado 2022'!C21:G257,5,FALSE),0)</f>
        <v>0</v>
      </c>
      <c r="H26" s="19">
        <f>IFERROR(VLOOKUP(A26,'[1]Ejecutado Devengado 2022'!$C$10:$H$246,6,FALSE),0)</f>
        <v>0</v>
      </c>
      <c r="I26" s="4">
        <f>IFERROR(VLOOKUP(A26,'[1]Ejecutado Devengado 2022'!$C$10:$I$249,7,FALSE),0)</f>
        <v>131209</v>
      </c>
      <c r="J26" s="19">
        <f>IFERROR(VLOOKUP(A26,'[1]Ejecutado Devengado 2022'!$C$10:$J$249,8,FALSE),0)</f>
        <v>430455.18</v>
      </c>
      <c r="K26" s="19">
        <f>IFERROR(VLOOKUP(A26,'[1]Ejecutado Devengado 2022'!$C$10:$K$249,9,FALSE),0)</f>
        <v>65860</v>
      </c>
      <c r="L26" s="4">
        <f>IFERROR(VLOOKUP(A26,'[2]Ejecutado Devengado 2022'!$C$10:$S$251,10,FALSE),0)</f>
        <v>64973</v>
      </c>
      <c r="M26" s="4">
        <f>IFERROR(VLOOKUP(A26,'[2]Ejecutado Devengado 2022'!$C$10:$S$251,11,FALSE),0)</f>
        <v>80755</v>
      </c>
      <c r="N26" s="4">
        <f>IFERROR(VLOOKUP(A26,'[2]Ejecutado Devengado 2022'!$C$10:$S$251,12,FALSE),0)</f>
        <v>652615.69999999995</v>
      </c>
      <c r="O26" s="4">
        <f>IFERROR(VLOOKUP(A26,'[2]Ejecutado Devengado 2022'!$C$10:$S$251,13,FALSE),0)</f>
        <v>66569</v>
      </c>
      <c r="P26" s="4">
        <f>IFERROR(VLOOKUP(A26,'[2]Ejecutado Devengado 2022'!$C$10:$S$251,14,FALSE),0)</f>
        <v>66569</v>
      </c>
      <c r="Q26" s="4">
        <f>IFERROR(VLOOKUP(A26,'[2]Ejecutado Devengado 2022'!$C$10:$S$251,15,FALSE),0)</f>
        <v>67334.240000000005</v>
      </c>
      <c r="R26" s="4">
        <f t="shared" si="5"/>
        <v>1626340.1199999999</v>
      </c>
      <c r="S26" s="13"/>
      <c r="T26" s="17"/>
    </row>
    <row r="27" spans="1:21" ht="47.25" customHeight="1" x14ac:dyDescent="0.25">
      <c r="A27" s="1" t="str">
        <f t="shared" si="4"/>
        <v>2.2.7</v>
      </c>
      <c r="B27" s="18" t="s">
        <v>28</v>
      </c>
      <c r="C27" s="4">
        <f t="shared" si="10"/>
        <v>408991.18</v>
      </c>
      <c r="D27" s="4">
        <v>4838361</v>
      </c>
      <c r="E27" s="4">
        <v>5066758</v>
      </c>
      <c r="F27" s="4">
        <v>0</v>
      </c>
      <c r="G27" s="19">
        <f>IFERROR(VLOOKUP(A27,'[1]Ejecutado Devengado 2022'!C22:G258,5,FALSE),0)</f>
        <v>0</v>
      </c>
      <c r="H27" s="19">
        <f>IFERROR(VLOOKUP(A27,'[1]Ejecutado Devengado 2022'!$C$10:$H$246,6,FALSE),0)</f>
        <v>0</v>
      </c>
      <c r="I27" s="4">
        <f>IFERROR(VLOOKUP(A27,'[1]Ejecutado Devengado 2022'!$C$10:$I$249,7,FALSE),0)</f>
        <v>0</v>
      </c>
      <c r="J27" s="19">
        <f>IFERROR(VLOOKUP(A27,'[1]Ejecutado Devengado 2022'!$C$10:$J$249,8,FALSE),0)</f>
        <v>231124.58</v>
      </c>
      <c r="K27" s="19">
        <f>IFERROR(VLOOKUP(A27,'[1]Ejecutado Devengado 2022'!$C$10:$K$249,9,FALSE),0)</f>
        <v>177866.6</v>
      </c>
      <c r="L27" s="4">
        <f>IFERROR(VLOOKUP(A27,'[2]Ejecutado Devengado 2022'!$C$10:$S$251,10,FALSE),0)</f>
        <v>217358.8</v>
      </c>
      <c r="M27" s="4">
        <f>IFERROR(VLOOKUP(A27,'[2]Ejecutado Devengado 2022'!$C$10:$S$251,11,FALSE),0)</f>
        <v>153396.9</v>
      </c>
      <c r="N27" s="4">
        <f>IFERROR(VLOOKUP(A27,'[2]Ejecutado Devengado 2022'!$C$10:$S$251,12,FALSE),0)</f>
        <v>368247.69</v>
      </c>
      <c r="O27" s="4">
        <f>IFERROR(VLOOKUP(A27,'[2]Ejecutado Devengado 2022'!$C$10:$S$251,13,FALSE),0)</f>
        <v>613544.69999999995</v>
      </c>
      <c r="P27" s="4">
        <f>IFERROR(VLOOKUP(A27,'[2]Ejecutado Devengado 2022'!$C$10:$S$251,14,FALSE),0)</f>
        <v>228869.19</v>
      </c>
      <c r="Q27" s="4">
        <f>IFERROR(VLOOKUP(A27,'[2]Ejecutado Devengado 2022'!$C$10:$S$251,15,FALSE),0)</f>
        <v>1264112.92</v>
      </c>
      <c r="R27" s="4">
        <f t="shared" si="5"/>
        <v>3254521.38</v>
      </c>
      <c r="S27" s="13"/>
      <c r="T27" s="17"/>
    </row>
    <row r="28" spans="1:21" ht="30" x14ac:dyDescent="0.25">
      <c r="A28" s="1" t="str">
        <f t="shared" si="4"/>
        <v>2.2.8</v>
      </c>
      <c r="B28" s="18" t="s">
        <v>29</v>
      </c>
      <c r="C28" s="4">
        <f t="shared" si="10"/>
        <v>164206.51999999999</v>
      </c>
      <c r="D28" s="4">
        <v>7144458</v>
      </c>
      <c r="E28" s="4">
        <v>3644712.81</v>
      </c>
      <c r="F28" s="4">
        <v>0</v>
      </c>
      <c r="G28" s="19">
        <f>IFERROR(VLOOKUP(A28,'[1]Ejecutado Devengado 2022'!C23:G259,5,FALSE),0)</f>
        <v>0</v>
      </c>
      <c r="H28" s="19">
        <f>IFERROR(VLOOKUP(A28,'[1]Ejecutado Devengado 2022'!$C$10:$H$246,6,FALSE),0)</f>
        <v>0</v>
      </c>
      <c r="I28" s="4">
        <f>IFERROR(VLOOKUP(A28,'[1]Ejecutado Devengado 2022'!$C$10:$I$249,7,FALSE),0)</f>
        <v>0</v>
      </c>
      <c r="J28" s="19">
        <f>IFERROR(VLOOKUP(A28,'[1]Ejecutado Devengado 2022'!$C$10:$J$249,8,FALSE),0)</f>
        <v>14952.8</v>
      </c>
      <c r="K28" s="19">
        <f>IFERROR(VLOOKUP(A28,'[1]Ejecutado Devengado 2022'!$C$10:$K$249,9,FALSE),0)</f>
        <v>149253.72</v>
      </c>
      <c r="L28" s="4">
        <f>IFERROR(VLOOKUP(A28,'[2]Ejecutado Devengado 2022'!$C$10:$S$251,10,FALSE),0)</f>
        <v>500804.16</v>
      </c>
      <c r="M28" s="4">
        <f>IFERROR(VLOOKUP(A28,'[2]Ejecutado Devengado 2022'!$C$10:$S$251,11,FALSE),0)</f>
        <v>156956.4</v>
      </c>
      <c r="N28" s="4">
        <f>IFERROR(VLOOKUP(A28,'[2]Ejecutado Devengado 2022'!$C$10:$S$251,12,FALSE),0)</f>
        <v>178091.51999999999</v>
      </c>
      <c r="O28" s="4">
        <f>IFERROR(VLOOKUP(A28,'[2]Ejecutado Devengado 2022'!$C$10:$S$251,13,FALSE),0)</f>
        <v>227435.47999999998</v>
      </c>
      <c r="P28" s="4">
        <f>IFERROR(VLOOKUP(A28,'[2]Ejecutado Devengado 2022'!$C$10:$S$251,14,FALSE),0)</f>
        <v>30694.720000000001</v>
      </c>
      <c r="Q28" s="4">
        <f>IFERROR(VLOOKUP(A28,'[2]Ejecutado Devengado 2022'!$C$10:$S$251,15,FALSE),0)</f>
        <v>1269482.3</v>
      </c>
      <c r="R28" s="4">
        <f t="shared" si="5"/>
        <v>2527671.1</v>
      </c>
      <c r="S28" s="13"/>
      <c r="T28" s="17"/>
    </row>
    <row r="29" spans="1:21" x14ac:dyDescent="0.25">
      <c r="A29" s="1" t="str">
        <f t="shared" si="4"/>
        <v>2.2.9</v>
      </c>
      <c r="B29" s="18" t="s">
        <v>30</v>
      </c>
      <c r="C29" s="4">
        <f t="shared" si="10"/>
        <v>100300</v>
      </c>
      <c r="D29" s="4">
        <v>0</v>
      </c>
      <c r="E29" s="4">
        <v>382522</v>
      </c>
      <c r="F29" s="21">
        <v>0</v>
      </c>
      <c r="G29" s="19">
        <f>IFERROR(VLOOKUP(A29,'[1]Ejecutado Devengado 2022'!C24:G260,5,FALSE),0)</f>
        <v>0</v>
      </c>
      <c r="H29" s="19">
        <f>IFERROR(VLOOKUP(A29,'[1]Ejecutado Devengado 2022'!$C$10:$H$246,6,FALSE),0)</f>
        <v>0</v>
      </c>
      <c r="I29" s="4">
        <f>IFERROR(VLOOKUP(A29,'[1]Ejecutado Devengado 2022'!$C$10:$I$249,7,FALSE),0)</f>
        <v>0</v>
      </c>
      <c r="J29" s="19">
        <f>IFERROR(VLOOKUP(A29,'[1]Ejecutado Devengado 2022'!$C$10:$J$249,8,FALSE),0)</f>
        <v>0</v>
      </c>
      <c r="K29" s="19">
        <f>IFERROR(VLOOKUP(A29,'[1]Ejecutado Devengado 2022'!$C$10:$K$249,9,FALSE),0)</f>
        <v>100300</v>
      </c>
      <c r="L29" s="4">
        <f>IFERROR(VLOOKUP(A29,'[2]Ejecutado Devengado 2022'!$C$10:$S$251,10,FALSE),0)</f>
        <v>0</v>
      </c>
      <c r="M29" s="4">
        <f>IFERROR(VLOOKUP(A29,'[2]Ejecutado Devengado 2022'!$C$10:$S$251,11,FALSE),0)</f>
        <v>21240</v>
      </c>
      <c r="N29" s="4">
        <f>IFERROR(VLOOKUP(A29,'[2]Ejecutado Devengado 2022'!$C$10:$S$251,12,FALSE),0)</f>
        <v>352554.21</v>
      </c>
      <c r="O29" s="4">
        <f>IFERROR(VLOOKUP(A29,'[2]Ejecutado Devengado 2022'!$C$10:$S$251,13,FALSE),0)</f>
        <v>0</v>
      </c>
      <c r="P29" s="4">
        <f>IFERROR(VLOOKUP(A29,'[2]Ejecutado Devengado 2022'!$C$10:$S$251,14,FALSE),0)</f>
        <v>64457.5</v>
      </c>
      <c r="Q29" s="4">
        <f>IFERROR(VLOOKUP(A29,'[2]Ejecutado Devengado 2022'!$C$10:$S$251,15,FALSE),0)</f>
        <v>497471.48</v>
      </c>
      <c r="R29" s="4">
        <f t="shared" si="5"/>
        <v>1036023.19</v>
      </c>
      <c r="S29" s="13"/>
      <c r="T29" s="17"/>
    </row>
    <row r="30" spans="1:21" x14ac:dyDescent="0.25">
      <c r="A30" s="1" t="str">
        <f t="shared" si="4"/>
        <v>2.3 -</v>
      </c>
      <c r="B30" s="14" t="s">
        <v>31</v>
      </c>
      <c r="C30" s="20">
        <f>SUM(C31:C39)</f>
        <v>2601472.1500000004</v>
      </c>
      <c r="D30" s="20">
        <f>SUM(D31:D39)</f>
        <v>18579919</v>
      </c>
      <c r="E30" s="20">
        <f t="shared" ref="E30:K30" si="11">SUM(E31:E39)</f>
        <v>19163451.07</v>
      </c>
      <c r="F30" s="20">
        <f t="shared" si="11"/>
        <v>0</v>
      </c>
      <c r="G30" s="20">
        <f t="shared" si="11"/>
        <v>0</v>
      </c>
      <c r="H30" s="20">
        <f t="shared" si="11"/>
        <v>237100</v>
      </c>
      <c r="I30" s="20">
        <f t="shared" si="11"/>
        <v>-16500</v>
      </c>
      <c r="J30" s="20">
        <f t="shared" si="11"/>
        <v>508278.47</v>
      </c>
      <c r="K30" s="20">
        <f t="shared" si="11"/>
        <v>1872593.6800000002</v>
      </c>
      <c r="L30" s="20">
        <f t="shared" ref="L30:M30" si="12">SUM(L31:L39)</f>
        <v>659921.5</v>
      </c>
      <c r="M30" s="20">
        <f t="shared" si="12"/>
        <v>699393.61</v>
      </c>
      <c r="N30" s="20">
        <f>SUM(N31:N39)</f>
        <v>1925531.7600000002</v>
      </c>
      <c r="O30" s="20">
        <f>SUM(O31:O39)</f>
        <v>479772.78</v>
      </c>
      <c r="P30" s="20">
        <f>SUM(P31:P39)</f>
        <v>3852401.75</v>
      </c>
      <c r="Q30" s="20">
        <f>SUM(Q31:Q39)</f>
        <v>6975154.1899999995</v>
      </c>
      <c r="R30" s="20">
        <f>SUM(R31:R39)</f>
        <v>17193647.739999998</v>
      </c>
      <c r="S30" s="13"/>
      <c r="U30" s="16"/>
    </row>
    <row r="31" spans="1:21" x14ac:dyDescent="0.25">
      <c r="A31" s="1" t="str">
        <f t="shared" si="4"/>
        <v>2.3.1</v>
      </c>
      <c r="B31" s="18" t="s">
        <v>32</v>
      </c>
      <c r="C31" s="4">
        <f t="shared" ref="C31:C39" si="13">SUM(F31:K31)</f>
        <v>21772</v>
      </c>
      <c r="D31" s="4">
        <v>1480919</v>
      </c>
      <c r="E31" s="4">
        <v>800000</v>
      </c>
      <c r="F31" s="4">
        <v>0</v>
      </c>
      <c r="G31" s="19">
        <f>IFERROR(VLOOKUP(A31,'[1]Ejecutado Devengado 2022'!C26:G262,5,FALSE),0)</f>
        <v>0</v>
      </c>
      <c r="H31" s="19">
        <f>IFERROR(VLOOKUP(A31,'[1]Ejecutado Devengado 2022'!$C$10:$H$246,6,FALSE),0)</f>
        <v>0</v>
      </c>
      <c r="I31" s="4">
        <f>IFERROR(VLOOKUP(A31,'[1]Ejecutado Devengado 2022'!$C$10:$I$249,7,FALSE),0)</f>
        <v>0</v>
      </c>
      <c r="J31" s="19">
        <f>IFERROR(VLOOKUP(A31,'[1]Ejecutado Devengado 2022'!$C$10:$J$249,8,FALSE),0)</f>
        <v>8196</v>
      </c>
      <c r="K31" s="19">
        <f>IFERROR(VLOOKUP(A31,'[1]Ejecutado Devengado 2022'!$C$10:$K$249,9,FALSE),0)</f>
        <v>13576</v>
      </c>
      <c r="L31" s="4">
        <f>IFERROR(VLOOKUP(A31,'[2]Ejecutado Devengado 2022'!$C$10:$S$251,10,FALSE),0)</f>
        <v>0</v>
      </c>
      <c r="M31" s="4">
        <f>IFERROR(VLOOKUP(A31,'[2]Ejecutado Devengado 2022'!$C$10:$S$251,11,FALSE),0)</f>
        <v>319141.24</v>
      </c>
      <c r="N31" s="4">
        <f>IFERROR(VLOOKUP(A31,'[2]Ejecutado Devengado 2022'!$C$10:$S$251,12,FALSE),0)</f>
        <v>70820</v>
      </c>
      <c r="O31" s="4">
        <f>IFERROR(VLOOKUP(A31,'[2]Ejecutado Devengado 2022'!$C$10:$S$251,13,FALSE),0)</f>
        <v>51537.98</v>
      </c>
      <c r="P31" s="4">
        <f>IFERROR(VLOOKUP(A31,'[2]Ejecutado Devengado 2022'!$C$10:$S$251,14,FALSE),0)</f>
        <v>61923.01</v>
      </c>
      <c r="Q31" s="4">
        <f>IFERROR(VLOOKUP(A31,'[2]Ejecutado Devengado 2022'!$C$10:$S$251,15,FALSE),0)</f>
        <v>19703</v>
      </c>
      <c r="R31" s="4">
        <f t="shared" si="5"/>
        <v>544897.23</v>
      </c>
      <c r="S31" s="13"/>
      <c r="T31" s="17"/>
    </row>
    <row r="32" spans="1:21" x14ac:dyDescent="0.25">
      <c r="A32" s="1" t="str">
        <f t="shared" si="4"/>
        <v>2.3.2</v>
      </c>
      <c r="B32" s="18" t="s">
        <v>33</v>
      </c>
      <c r="C32" s="4">
        <f t="shared" si="13"/>
        <v>15269.2</v>
      </c>
      <c r="D32" s="4">
        <v>900000</v>
      </c>
      <c r="E32" s="4">
        <v>140000</v>
      </c>
      <c r="F32" s="4">
        <v>0</v>
      </c>
      <c r="G32" s="19">
        <f>IFERROR(VLOOKUP(A32,'[1]Ejecutado Devengado 2022'!C27:G263,5,FALSE),0)</f>
        <v>0</v>
      </c>
      <c r="H32" s="19">
        <f>IFERROR(VLOOKUP(A32,'[1]Ejecutado Devengado 2022'!$C$10:$H$246,6,FALSE),0)</f>
        <v>0</v>
      </c>
      <c r="I32" s="4">
        <f>IFERROR(VLOOKUP(A32,'[1]Ejecutado Devengado 2022'!$C$10:$I$249,7,FALSE),0)</f>
        <v>0</v>
      </c>
      <c r="J32" s="19">
        <f>IFERROR(VLOOKUP(A32,'[1]Ejecutado Devengado 2022'!$C$10:$J$249,8,FALSE),0)</f>
        <v>0</v>
      </c>
      <c r="K32" s="19">
        <f>IFERROR(VLOOKUP(A32,'[1]Ejecutado Devengado 2022'!$C$10:$K$249,9,FALSE),0)</f>
        <v>15269.2</v>
      </c>
      <c r="L32" s="4">
        <f>IFERROR(VLOOKUP(A32,'[2]Ejecutado Devengado 2022'!$C$10:$S$251,10,FALSE),0)</f>
        <v>0</v>
      </c>
      <c r="M32" s="4">
        <f>IFERROR(VLOOKUP(A32,'[2]Ejecutado Devengado 2022'!$C$10:$S$251,11,FALSE),0)</f>
        <v>0</v>
      </c>
      <c r="N32" s="4">
        <f>IFERROR(VLOOKUP(A32,'[2]Ejecutado Devengado 2022'!$C$10:$S$251,12,FALSE),0)</f>
        <v>0</v>
      </c>
      <c r="O32" s="4">
        <f>IFERROR(VLOOKUP(A32,'[2]Ejecutado Devengado 2022'!$C$10:$S$251,13,FALSE),0)</f>
        <v>0</v>
      </c>
      <c r="P32" s="4">
        <f>IFERROR(VLOOKUP(A32,'[2]Ejecutado Devengado 2022'!$C$10:$S$251,14,FALSE),0)</f>
        <v>5246.46</v>
      </c>
      <c r="Q32" s="4">
        <f>IFERROR(VLOOKUP(A32,'[2]Ejecutado Devengado 2022'!$C$10:$S$251,15,FALSE),0)</f>
        <v>2679621.13</v>
      </c>
      <c r="R32" s="4">
        <f t="shared" si="5"/>
        <v>2700136.79</v>
      </c>
      <c r="S32" s="13"/>
      <c r="T32" s="17"/>
      <c r="U32" s="22"/>
    </row>
    <row r="33" spans="1:21" x14ac:dyDescent="0.25">
      <c r="A33" s="1" t="str">
        <f t="shared" si="4"/>
        <v>2.3.3</v>
      </c>
      <c r="B33" s="18" t="s">
        <v>34</v>
      </c>
      <c r="C33" s="4">
        <f t="shared" si="13"/>
        <v>174020.5</v>
      </c>
      <c r="D33" s="4">
        <v>1025000</v>
      </c>
      <c r="E33" s="4">
        <v>978500</v>
      </c>
      <c r="F33" s="4">
        <v>0</v>
      </c>
      <c r="G33" s="19">
        <f>IFERROR(VLOOKUP(A33,'[1]Ejecutado Devengado 2022'!C28:G264,5,FALSE),0)</f>
        <v>0</v>
      </c>
      <c r="H33" s="19">
        <f>IFERROR(VLOOKUP(A33,'[1]Ejecutado Devengado 2022'!$C$10:$H$246,6,FALSE),0)</f>
        <v>0</v>
      </c>
      <c r="I33" s="4">
        <f>IFERROR(VLOOKUP(A33,'[1]Ejecutado Devengado 2022'!$C$10:$I$249,7,FALSE),0)</f>
        <v>0</v>
      </c>
      <c r="J33" s="19">
        <f>IFERROR(VLOOKUP(A33,'[1]Ejecutado Devengado 2022'!$C$10:$J$249,8,FALSE),0)</f>
        <v>0</v>
      </c>
      <c r="K33" s="19">
        <f>IFERROR(VLOOKUP(A33,'[1]Ejecutado Devengado 2022'!$C$10:$K$249,9,FALSE),0)</f>
        <v>174020.5</v>
      </c>
      <c r="L33" s="4">
        <f>IFERROR(VLOOKUP(A33,'[2]Ejecutado Devengado 2022'!$C$10:$S$251,10,FALSE),0)</f>
        <v>0</v>
      </c>
      <c r="M33" s="4">
        <f>IFERROR(VLOOKUP(A33,'[2]Ejecutado Devengado 2022'!$C$10:$S$251,11,FALSE),0)</f>
        <v>0</v>
      </c>
      <c r="N33" s="4">
        <f>IFERROR(VLOOKUP(A33,'[2]Ejecutado Devengado 2022'!$C$10:$S$251,12,FALSE),0)</f>
        <v>0</v>
      </c>
      <c r="O33" s="4">
        <f>IFERROR(VLOOKUP(A33,'[2]Ejecutado Devengado 2022'!$C$10:$S$251,13,FALSE),0)</f>
        <v>160491.97</v>
      </c>
      <c r="P33" s="4">
        <f>IFERROR(VLOOKUP(A33,'[2]Ejecutado Devengado 2022'!$C$10:$S$251,14,FALSE),0)</f>
        <v>1141024.53</v>
      </c>
      <c r="Q33" s="4">
        <f>IFERROR(VLOOKUP(A33,'[2]Ejecutado Devengado 2022'!$C$10:$S$251,15,FALSE),0)</f>
        <v>973867.2</v>
      </c>
      <c r="R33" s="4">
        <f t="shared" si="5"/>
        <v>2449404.2000000002</v>
      </c>
      <c r="S33" s="13"/>
      <c r="T33" s="17"/>
    </row>
    <row r="34" spans="1:21" x14ac:dyDescent="0.25">
      <c r="A34" s="1" t="s">
        <v>35</v>
      </c>
      <c r="B34" s="18" t="s">
        <v>36</v>
      </c>
      <c r="C34" s="4">
        <f t="shared" si="13"/>
        <v>0</v>
      </c>
      <c r="D34" s="4">
        <v>3000000</v>
      </c>
      <c r="E34" s="4">
        <v>200000</v>
      </c>
      <c r="F34" s="4">
        <v>0</v>
      </c>
      <c r="G34" s="19">
        <f>IFERROR(VLOOKUP(A34,'[1]Ejecutado Devengado 2022'!C29:G265,5,FALSE),0)</f>
        <v>0</v>
      </c>
      <c r="H34" s="19">
        <f>IFERROR(VLOOKUP(A34,'[1]Ejecutado Devengado 2022'!$C$10:$H$246,6,FALSE),0)</f>
        <v>0</v>
      </c>
      <c r="I34" s="4">
        <f>IFERROR(VLOOKUP(A34,'[1]Ejecutado Devengado 2022'!$C$10:$I$249,7,FALSE),0)</f>
        <v>0</v>
      </c>
      <c r="J34" s="19">
        <f>IFERROR(VLOOKUP(A34,'[1]Ejecutado Devengado 2022'!$C$10:$J$249,8,FALSE),0)</f>
        <v>0</v>
      </c>
      <c r="K34" s="19">
        <f>IFERROR(VLOOKUP(A34,'[1]Ejecutado Devengado 2022'!$C$10:$K$249,9,FALSE),0)</f>
        <v>0</v>
      </c>
      <c r="L34" s="4">
        <f>IFERROR(VLOOKUP(A34,'[2]Ejecutado Devengado 2022'!$C$10:$S$251,10,FALSE),0)</f>
        <v>0</v>
      </c>
      <c r="M34" s="4">
        <f>IFERROR(VLOOKUP(A34,'[2]Ejecutado Devengado 2022'!$C$10:$S$251,11,FALSE),0)</f>
        <v>197676.14</v>
      </c>
      <c r="N34" s="4">
        <f>IFERROR(VLOOKUP(A34,'[2]Ejecutado Devengado 2022'!$C$10:$S$251,12,FALSE),0)</f>
        <v>0</v>
      </c>
      <c r="O34" s="4">
        <f>IFERROR(VLOOKUP(A34,'[2]Ejecutado Devengado 2022'!$C$10:$S$251,13,FALSE),0)</f>
        <v>0</v>
      </c>
      <c r="P34" s="4">
        <f>IFERROR(VLOOKUP(A34,'[2]Ejecutado Devengado 2022'!$C$10:$S$251,14,FALSE),0)</f>
        <v>0</v>
      </c>
      <c r="Q34" s="4">
        <f>IFERROR(VLOOKUP(A34,'[2]Ejecutado Devengado 2022'!$C$10:$S$251,15,FALSE),0)</f>
        <v>71001.53</v>
      </c>
      <c r="R34" s="4">
        <f t="shared" si="5"/>
        <v>268677.67000000004</v>
      </c>
      <c r="S34" s="13"/>
      <c r="T34" s="17"/>
    </row>
    <row r="35" spans="1:21" x14ac:dyDescent="0.25">
      <c r="A35" s="1" t="str">
        <f t="shared" si="4"/>
        <v>2.3.5</v>
      </c>
      <c r="B35" s="18" t="s">
        <v>37</v>
      </c>
      <c r="C35" s="4">
        <f t="shared" si="13"/>
        <v>22496</v>
      </c>
      <c r="D35" s="4">
        <v>400000</v>
      </c>
      <c r="E35" s="4">
        <v>300000</v>
      </c>
      <c r="F35" s="4">
        <v>0</v>
      </c>
      <c r="G35" s="19">
        <f>IFERROR(VLOOKUP(A35,'[1]Ejecutado Devengado 2022'!C30:G266,5,FALSE),0)</f>
        <v>0</v>
      </c>
      <c r="H35" s="19">
        <f>IFERROR(VLOOKUP(A35,'[1]Ejecutado Devengado 2022'!$C$10:$H$246,6,FALSE),0)</f>
        <v>0</v>
      </c>
      <c r="I35" s="4">
        <f>IFERROR(VLOOKUP(A35,'[1]Ejecutado Devengado 2022'!$C$10:$I$249,7,FALSE),0)</f>
        <v>0</v>
      </c>
      <c r="J35" s="19">
        <f>IFERROR(VLOOKUP(A35,'[1]Ejecutado Devengado 2022'!$C$10:$J$249,8,FALSE),0)</f>
        <v>0</v>
      </c>
      <c r="K35" s="19">
        <f>IFERROR(VLOOKUP(A35,'[1]Ejecutado Devengado 2022'!$C$10:$K$249,9,FALSE),0)</f>
        <v>22496</v>
      </c>
      <c r="L35" s="4">
        <f>IFERROR(VLOOKUP(A35,'[2]Ejecutado Devengado 2022'!$C$10:$S$251,10,FALSE),0)</f>
        <v>0</v>
      </c>
      <c r="M35" s="4">
        <f>IFERROR(VLOOKUP(A35,'[2]Ejecutado Devengado 2022'!$C$10:$S$251,11,FALSE),0)</f>
        <v>0</v>
      </c>
      <c r="N35" s="4">
        <f>IFERROR(VLOOKUP(A35,'[2]Ejecutado Devengado 2022'!$C$10:$S$251,12,FALSE),0)</f>
        <v>0</v>
      </c>
      <c r="O35" s="4">
        <f>IFERROR(VLOOKUP(A35,'[2]Ejecutado Devengado 2022'!$C$10:$S$251,13,FALSE),0)</f>
        <v>0</v>
      </c>
      <c r="P35" s="4">
        <f>IFERROR(VLOOKUP(A35,'[2]Ejecutado Devengado 2022'!$C$10:$S$251,14,FALSE),0)</f>
        <v>0</v>
      </c>
      <c r="Q35" s="4">
        <f>IFERROR(VLOOKUP(A35,'[2]Ejecutado Devengado 2022'!$C$10:$S$251,15,FALSE),0)</f>
        <v>51330</v>
      </c>
      <c r="R35" s="4">
        <f t="shared" si="5"/>
        <v>73826</v>
      </c>
      <c r="S35" s="13"/>
      <c r="T35" s="17"/>
    </row>
    <row r="36" spans="1:21" ht="30" x14ac:dyDescent="0.25">
      <c r="A36" s="1" t="str">
        <f t="shared" si="4"/>
        <v>2.3.6</v>
      </c>
      <c r="B36" s="18" t="s">
        <v>38</v>
      </c>
      <c r="C36" s="4">
        <f t="shared" si="13"/>
        <v>0</v>
      </c>
      <c r="D36" s="4">
        <v>0</v>
      </c>
      <c r="E36" s="4">
        <v>100000</v>
      </c>
      <c r="F36" s="4">
        <v>0</v>
      </c>
      <c r="G36" s="19">
        <f>IFERROR(VLOOKUP(A36,'[1]Ejecutado Devengado 2022'!C31:G267,5,FALSE),0)</f>
        <v>0</v>
      </c>
      <c r="H36" s="19">
        <f>IFERROR(VLOOKUP(A36,'[1]Ejecutado Devengado 2022'!$C$10:$H$246,6,FALSE),0)</f>
        <v>0</v>
      </c>
      <c r="I36" s="4">
        <f>IFERROR(VLOOKUP(A36,'[1]Ejecutado Devengado 2022'!$C$10:$I$249,7,FALSE),0)</f>
        <v>0</v>
      </c>
      <c r="J36" s="19">
        <f>IFERROR(VLOOKUP(A36,'[1]Ejecutado Devengado 2022'!$C$10:$J$249,8,FALSE),0)</f>
        <v>0</v>
      </c>
      <c r="K36" s="19">
        <f>IFERROR(VLOOKUP(A36,'[1]Ejecutado Devengado 2022'!$C$10:$K$249,9,FALSE),0)</f>
        <v>0</v>
      </c>
      <c r="L36" s="4">
        <f>IFERROR(VLOOKUP(A36,'[2]Ejecutado Devengado 2022'!$C$10:$S$251,10,FALSE),0)</f>
        <v>0</v>
      </c>
      <c r="M36" s="4">
        <f>IFERROR(VLOOKUP(A36,'[2]Ejecutado Devengado 2022'!$C$10:$S$251,11,FALSE),0)</f>
        <v>0</v>
      </c>
      <c r="N36" s="4">
        <f>IFERROR(VLOOKUP(A36,'[2]Ejecutado Devengado 2022'!$C$10:$S$251,12,FALSE),0)</f>
        <v>33641.800000000003</v>
      </c>
      <c r="O36" s="4">
        <f>IFERROR(VLOOKUP(A36,'[2]Ejecutado Devengado 2022'!$C$10:$S$251,13,FALSE),0)</f>
        <v>527.94000000000005</v>
      </c>
      <c r="P36" s="4">
        <f>IFERROR(VLOOKUP(A36,'[2]Ejecutado Devengado 2022'!$C$10:$S$251,14,FALSE),0)</f>
        <v>35379.21</v>
      </c>
      <c r="Q36" s="4">
        <f>IFERROR(VLOOKUP(A36,'[2]Ejecutado Devengado 2022'!$C$10:$S$251,15,FALSE),0)</f>
        <v>14679.51</v>
      </c>
      <c r="R36" s="4">
        <f t="shared" si="5"/>
        <v>84228.46</v>
      </c>
      <c r="S36" s="13"/>
      <c r="T36" s="17"/>
    </row>
    <row r="37" spans="1:21" ht="30" x14ac:dyDescent="0.25">
      <c r="A37" s="1" t="str">
        <f t="shared" si="4"/>
        <v>2.3.7</v>
      </c>
      <c r="B37" s="18" t="s">
        <v>39</v>
      </c>
      <c r="C37" s="4">
        <f t="shared" si="13"/>
        <v>1322913.3700000001</v>
      </c>
      <c r="D37" s="4">
        <v>9474000</v>
      </c>
      <c r="E37" s="4">
        <v>10593886.07</v>
      </c>
      <c r="F37" s="4">
        <v>0</v>
      </c>
      <c r="G37" s="19">
        <f>IFERROR(VLOOKUP(A37,'[1]Ejecutado Devengado 2022'!C32:G268,5,FALSE),0)</f>
        <v>0</v>
      </c>
      <c r="H37" s="19">
        <f>IFERROR(VLOOKUP(A37,'[1]Ejecutado Devengado 2022'!$C$10:$H$246,6,FALSE),0)</f>
        <v>237100</v>
      </c>
      <c r="I37" s="4">
        <f>IFERROR(VLOOKUP(A37,'[1]Ejecutado Devengado 2022'!$C$10:$I$249,7,FALSE),0)</f>
        <v>-16500</v>
      </c>
      <c r="J37" s="19">
        <f>IFERROR(VLOOKUP(A37,'[1]Ejecutado Devengado 2022'!$C$10:$J$249,8,FALSE),0)</f>
        <v>0</v>
      </c>
      <c r="K37" s="19">
        <f>IFERROR(VLOOKUP(A37,'[1]Ejecutado Devengado 2022'!$C$10:$K$249,9,FALSE),0)</f>
        <v>1102313.3700000001</v>
      </c>
      <c r="L37" s="4">
        <f>IFERROR(VLOOKUP(A37,'[2]Ejecutado Devengado 2022'!$C$10:$S$251,10,FALSE),0)</f>
        <v>460000</v>
      </c>
      <c r="M37" s="4">
        <f>IFERROR(VLOOKUP(A37,'[2]Ejecutado Devengado 2022'!$C$10:$S$251,11,FALSE),0)</f>
        <v>0</v>
      </c>
      <c r="N37" s="4">
        <f>IFERROR(VLOOKUP(A37,'[2]Ejecutado Devengado 2022'!$C$10:$S$251,12,FALSE),0)</f>
        <v>1119937.56</v>
      </c>
      <c r="O37" s="4">
        <f>IFERROR(VLOOKUP(A37,'[2]Ejecutado Devengado 2022'!$C$10:$S$251,13,FALSE),0)</f>
        <v>16691.13</v>
      </c>
      <c r="P37" s="4">
        <f>IFERROR(VLOOKUP(A37,'[2]Ejecutado Devengado 2022'!$C$10:$S$251,14,FALSE),0)</f>
        <v>30434.719999999998</v>
      </c>
      <c r="Q37" s="4">
        <f>IFERROR(VLOOKUP(A37,'[2]Ejecutado Devengado 2022'!$C$10:$S$251,15,FALSE),0)</f>
        <v>1262732.53</v>
      </c>
      <c r="R37" s="4">
        <f t="shared" si="5"/>
        <v>4212709.3100000005</v>
      </c>
      <c r="S37" s="13"/>
      <c r="T37" s="17"/>
    </row>
    <row r="38" spans="1:21" ht="30" x14ac:dyDescent="0.25">
      <c r="A38" s="1" t="str">
        <f t="shared" si="4"/>
        <v>2.3.8</v>
      </c>
      <c r="B38" s="18" t="s">
        <v>40</v>
      </c>
      <c r="C38" s="4">
        <f t="shared" si="13"/>
        <v>0</v>
      </c>
      <c r="D38" s="4">
        <v>0</v>
      </c>
      <c r="E38" s="4">
        <v>0</v>
      </c>
      <c r="F38" s="4"/>
      <c r="G38" s="19"/>
      <c r="H38" s="19"/>
      <c r="I38" s="4">
        <f>IFERROR(VLOOKUP(A38,'[1]Ejecutado Devengado 2022'!$C$10:$I$249,7,FALSE),0)</f>
        <v>0</v>
      </c>
      <c r="J38" s="19">
        <f>IFERROR(VLOOKUP(A38,'[1]Ejecutado Devengado 2022'!$C$10:$J$249,8,FALSE),0)</f>
        <v>0</v>
      </c>
      <c r="K38" s="19">
        <f>IFERROR(VLOOKUP(A38,'[1]Ejecutado Devengado 2022'!$C$10:$K$249,9,FALSE),0)</f>
        <v>0</v>
      </c>
      <c r="L38" s="4">
        <f>IFERROR(VLOOKUP(A38,'[2]Ejecutado Devengado 2022'!$C$10:$S$251,10,FALSE),0)</f>
        <v>0</v>
      </c>
      <c r="M38" s="4">
        <f>IFERROR(VLOOKUP(A38,'[2]Ejecutado Devengado 2022'!$C$10:$S$251,11,FALSE),0)</f>
        <v>0</v>
      </c>
      <c r="N38" s="4">
        <f>IFERROR(VLOOKUP(A38,'[2]Ejecutado Devengado 2022'!$C$10:$S$251,12,FALSE),0)</f>
        <v>0</v>
      </c>
      <c r="O38" s="4">
        <f>IFERROR(VLOOKUP(A38,'[2]Ejecutado Devengado 2022'!$C$10:$S$251,13,FALSE),0)</f>
        <v>0</v>
      </c>
      <c r="P38" s="4">
        <f>IFERROR(VLOOKUP(A38,'[2]Ejecutado Devengado 2022'!$C$10:$S$251,14,FALSE),0)</f>
        <v>0</v>
      </c>
      <c r="Q38" s="4">
        <f>IFERROR(VLOOKUP(A38,'[2]Ejecutado Devengado 2022'!$C$10:$S$251,15,FALSE),0)</f>
        <v>0</v>
      </c>
      <c r="R38" s="4">
        <f t="shared" si="5"/>
        <v>0</v>
      </c>
      <c r="S38" s="13"/>
      <c r="T38" s="17"/>
    </row>
    <row r="39" spans="1:21" x14ac:dyDescent="0.25">
      <c r="A39" s="1" t="str">
        <f t="shared" si="4"/>
        <v>2.3.9</v>
      </c>
      <c r="B39" s="18" t="s">
        <v>41</v>
      </c>
      <c r="C39" s="4">
        <f t="shared" si="13"/>
        <v>1045001.0800000001</v>
      </c>
      <c r="D39" s="4">
        <v>2300000</v>
      </c>
      <c r="E39" s="4">
        <v>6051065</v>
      </c>
      <c r="F39" s="4">
        <v>0</v>
      </c>
      <c r="G39" s="19">
        <f>IFERROR(VLOOKUP(A39,'[1]Ejecutado Devengado 2022'!C33:G269,5,FALSE),0)</f>
        <v>0</v>
      </c>
      <c r="H39" s="19">
        <f>IFERROR(VLOOKUP(A39,'[1]Ejecutado Devengado 2022'!$C$10:$H$246,6,FALSE),0)</f>
        <v>0</v>
      </c>
      <c r="I39" s="4">
        <f>IFERROR(VLOOKUP(A39,'[1]Ejecutado Devengado 2022'!$C$10:$I$249,7,FALSE),0)</f>
        <v>0</v>
      </c>
      <c r="J39" s="19">
        <f>IFERROR(VLOOKUP(A39,'[1]Ejecutado Devengado 2022'!$C$10:$J$249,8,FALSE),0)</f>
        <v>500082.47</v>
      </c>
      <c r="K39" s="19">
        <f>IFERROR(VLOOKUP(A39,'[1]Ejecutado Devengado 2022'!$C$10:$K$249,9,FALSE),0)</f>
        <v>544918.6100000001</v>
      </c>
      <c r="L39" s="4">
        <f>IFERROR(VLOOKUP(A39,'[2]Ejecutado Devengado 2022'!$C$10:$S$251,10,FALSE),0)</f>
        <v>199921.5</v>
      </c>
      <c r="M39" s="4">
        <f>IFERROR(VLOOKUP(A39,'[2]Ejecutado Devengado 2022'!$C$10:$S$251,11,FALSE),0)</f>
        <v>182576.23</v>
      </c>
      <c r="N39" s="4">
        <f>IFERROR(VLOOKUP(A39,'[2]Ejecutado Devengado 2022'!$C$10:$S$251,12,FALSE),0)</f>
        <v>701132.4</v>
      </c>
      <c r="O39" s="4">
        <f>IFERROR(VLOOKUP(A39,'[2]Ejecutado Devengado 2022'!$C$10:$S$251,13,FALSE),0)</f>
        <v>250523.75999999998</v>
      </c>
      <c r="P39" s="4">
        <f>IFERROR(VLOOKUP(A39,'[2]Ejecutado Devengado 2022'!$C$10:$S$251,14,FALSE),0)</f>
        <v>2578393.8199999998</v>
      </c>
      <c r="Q39" s="4">
        <f>IFERROR(VLOOKUP(A39,'[2]Ejecutado Devengado 2022'!$C$10:$S$251,15,FALSE),0)</f>
        <v>1902219.29</v>
      </c>
      <c r="R39" s="4">
        <f t="shared" si="5"/>
        <v>6859768.0799999991</v>
      </c>
      <c r="S39" s="13"/>
      <c r="T39" s="17"/>
    </row>
    <row r="40" spans="1:21" x14ac:dyDescent="0.25">
      <c r="A40" s="1" t="str">
        <f t="shared" si="4"/>
        <v>2.4 -</v>
      </c>
      <c r="B40" s="14" t="s">
        <v>42</v>
      </c>
      <c r="C40" s="20">
        <f>SUM(C41:C47)</f>
        <v>1564386.21</v>
      </c>
      <c r="D40" s="20">
        <f>SUM(D41:D47)</f>
        <v>0</v>
      </c>
      <c r="E40" s="20">
        <f t="shared" ref="E40" si="14">SUM(E41:E47)</f>
        <v>3000000</v>
      </c>
      <c r="F40" s="20">
        <f>SUM(F42:F47)</f>
        <v>0</v>
      </c>
      <c r="G40" s="20">
        <f t="shared" ref="G40:K40" si="15">SUM(G41:G47)</f>
        <v>0</v>
      </c>
      <c r="H40" s="20">
        <f t="shared" si="15"/>
        <v>0</v>
      </c>
      <c r="I40" s="20">
        <f t="shared" si="15"/>
        <v>0</v>
      </c>
      <c r="J40" s="20">
        <f t="shared" si="15"/>
        <v>454260.23</v>
      </c>
      <c r="K40" s="20">
        <f t="shared" si="15"/>
        <v>1110125.98</v>
      </c>
      <c r="L40" s="20">
        <f t="shared" ref="L40:N40" si="16">SUM(L41:L47)</f>
        <v>0</v>
      </c>
      <c r="M40" s="20">
        <f t="shared" si="16"/>
        <v>0</v>
      </c>
      <c r="N40" s="20">
        <f t="shared" si="16"/>
        <v>0</v>
      </c>
      <c r="O40" s="20">
        <f t="shared" ref="O40:P40" si="17">SUM(O41:O47)</f>
        <v>0</v>
      </c>
      <c r="P40" s="20">
        <f t="shared" si="17"/>
        <v>0</v>
      </c>
      <c r="Q40" s="20">
        <f t="shared" ref="Q40" si="18">SUM(Q41:Q47)</f>
        <v>0</v>
      </c>
      <c r="R40" s="20">
        <f>SUM(R41:R47)</f>
        <v>1564386.21</v>
      </c>
      <c r="S40" s="16"/>
      <c r="T40" s="17"/>
      <c r="U40" s="16"/>
    </row>
    <row r="41" spans="1:21" x14ac:dyDescent="0.25">
      <c r="A41" s="1" t="str">
        <f t="shared" si="4"/>
        <v>2.4.1</v>
      </c>
      <c r="B41" s="18" t="s">
        <v>43</v>
      </c>
      <c r="C41" s="4">
        <f>SUM(F41:K41)</f>
        <v>0</v>
      </c>
      <c r="D41" s="4">
        <v>0</v>
      </c>
      <c r="E41" s="4">
        <v>0</v>
      </c>
      <c r="F41" s="4">
        <v>0</v>
      </c>
      <c r="G41" s="19">
        <f>IFERROR(VLOOKUP(A41,'[1]Ejecutado Devengado 2022'!C35:G271,5,FALSE),0)</f>
        <v>0</v>
      </c>
      <c r="H41" s="19">
        <f>IFERROR(VLOOKUP(A41,'[1]Ejecutado Devengado 2022'!$C$10:$H$246,6,FALSE),0)</f>
        <v>0</v>
      </c>
      <c r="I41" s="4">
        <f>IFERROR(VLOOKUP(A41,'[1]Ejecutado Devengado 2022'!$C$10:$I$249,7,FALSE),0)</f>
        <v>0</v>
      </c>
      <c r="J41" s="19">
        <f>IFERROR(VLOOKUP(A41,'[1]Ejecutado Devengado 2022'!$C$10:$J$249,8,FALSE),0)</f>
        <v>0</v>
      </c>
      <c r="K41" s="19">
        <f>IFERROR(VLOOKUP(A41,'[1]Ejecutado Devengado 2022'!$C$10:$K$249,9,FALSE),0)</f>
        <v>0</v>
      </c>
      <c r="L41" s="4">
        <f>IFERROR(VLOOKUP(A41,'[2]Ejecutado Devengado 2022'!$C$10:$S$251,10,FALSE),0)</f>
        <v>0</v>
      </c>
      <c r="M41" s="4">
        <f>IFERROR(VLOOKUP(A41,'[2]Ejecutado Devengado 2022'!$C$10:$S$251,11,FALSE),0)</f>
        <v>0</v>
      </c>
      <c r="N41" s="4">
        <f>IFERROR(VLOOKUP(A41,'[2]Ejecutado Devengado 2022'!$C$10:$S$251,12,FALSE),0)</f>
        <v>0</v>
      </c>
      <c r="O41" s="4">
        <f>IFERROR(VLOOKUP(A41,'[2]Ejecutado Devengado 2022'!$C$10:$S$251,13,FALSE),0)</f>
        <v>0</v>
      </c>
      <c r="P41" s="4">
        <f>IFERROR(VLOOKUP(A41,'[2]Ejecutado Devengado 2022'!$C$10:$S$251,14,FALSE),0)</f>
        <v>0</v>
      </c>
      <c r="Q41" s="4">
        <f>IFERROR(VLOOKUP(A41,'[2]Ejecutado Devengado 2022'!$C$10:$S$251,15,FALSE),0)</f>
        <v>0</v>
      </c>
      <c r="R41" s="4">
        <f t="shared" si="5"/>
        <v>0</v>
      </c>
      <c r="S41" s="13"/>
      <c r="T41" s="17"/>
    </row>
    <row r="42" spans="1:21" ht="30" x14ac:dyDescent="0.25">
      <c r="A42" s="1" t="str">
        <f t="shared" si="4"/>
        <v>2.4.2</v>
      </c>
      <c r="B42" s="18" t="s">
        <v>44</v>
      </c>
      <c r="C42" s="4">
        <f>SUM(F42:K42)</f>
        <v>0</v>
      </c>
      <c r="D42" s="4">
        <v>0</v>
      </c>
      <c r="E42" s="4">
        <v>0</v>
      </c>
      <c r="F42" s="4">
        <v>0</v>
      </c>
      <c r="G42" s="19">
        <f>IFERROR(VLOOKUP(A42,'[1]Ejecutado Devengado 2022'!C36:G272,5,FALSE),0)</f>
        <v>0</v>
      </c>
      <c r="H42" s="19">
        <f>IFERROR(VLOOKUP(A42,'[1]Ejecutado Devengado 2022'!$C$10:$H$246,6,FALSE),0)</f>
        <v>0</v>
      </c>
      <c r="I42" s="4">
        <f>IFERROR(VLOOKUP(A42,'[1]Ejecutado Devengado 2022'!$C$10:$I$249,7,FALSE),0)</f>
        <v>0</v>
      </c>
      <c r="J42" s="19">
        <f>IFERROR(VLOOKUP(A42,'[1]Ejecutado Devengado 2022'!$C$10:$J$249,8,FALSE),0)</f>
        <v>0</v>
      </c>
      <c r="K42" s="19">
        <f>IFERROR(VLOOKUP(A42,'[1]Ejecutado Devengado 2022'!$C$10:$K$249,9,FALSE),0)</f>
        <v>0</v>
      </c>
      <c r="L42" s="4">
        <f>IFERROR(VLOOKUP(A42,'[2]Ejecutado Devengado 2022'!$C$10:$S$251,10,FALSE),0)</f>
        <v>0</v>
      </c>
      <c r="M42" s="4">
        <f>IFERROR(VLOOKUP(A42,'[2]Ejecutado Devengado 2022'!$C$10:$S$251,11,FALSE),0)</f>
        <v>0</v>
      </c>
      <c r="N42" s="4">
        <f>IFERROR(VLOOKUP(A42,'[2]Ejecutado Devengado 2022'!$C$10:$S$251,12,FALSE),0)</f>
        <v>0</v>
      </c>
      <c r="O42" s="4">
        <f>IFERROR(VLOOKUP(A42,'[2]Ejecutado Devengado 2022'!$C$10:$S$251,13,FALSE),0)</f>
        <v>0</v>
      </c>
      <c r="P42" s="4">
        <f>IFERROR(VLOOKUP(A42,'[2]Ejecutado Devengado 2022'!$C$10:$S$251,14,FALSE),0)</f>
        <v>0</v>
      </c>
      <c r="Q42" s="4">
        <f>IFERROR(VLOOKUP(A42,'[2]Ejecutado Devengado 2022'!$C$10:$S$251,15,FALSE),0)</f>
        <v>0</v>
      </c>
      <c r="R42" s="4">
        <f t="shared" si="5"/>
        <v>0</v>
      </c>
      <c r="S42" s="13"/>
      <c r="T42" s="17"/>
    </row>
    <row r="43" spans="1:21" ht="30" x14ac:dyDescent="0.25">
      <c r="A43" s="1" t="str">
        <f t="shared" si="4"/>
        <v>2.4.3</v>
      </c>
      <c r="B43" s="18" t="s">
        <v>45</v>
      </c>
      <c r="C43" s="4">
        <f>SUM(F43:K43)</f>
        <v>0</v>
      </c>
      <c r="D43" s="4">
        <v>0</v>
      </c>
      <c r="E43" s="4">
        <v>0</v>
      </c>
      <c r="F43" s="4"/>
      <c r="G43" s="19"/>
      <c r="H43" s="19"/>
      <c r="I43" s="4">
        <f>IFERROR(VLOOKUP(A43,'[1]Ejecutado Devengado 2022'!$C$10:$I$249,7,FALSE),0)</f>
        <v>0</v>
      </c>
      <c r="J43" s="19">
        <f>IFERROR(VLOOKUP(A43,'[1]Ejecutado Devengado 2022'!$C$10:$J$249,8,FALSE),0)</f>
        <v>0</v>
      </c>
      <c r="K43" s="19">
        <f>IFERROR(VLOOKUP(A43,'[1]Ejecutado Devengado 2022'!$C$10:$K$249,9,FALSE),0)</f>
        <v>0</v>
      </c>
      <c r="L43" s="4">
        <f>IFERROR(VLOOKUP(A43,'[2]Ejecutado Devengado 2022'!$C$10:$S$251,10,FALSE),0)</f>
        <v>0</v>
      </c>
      <c r="M43" s="4">
        <f>IFERROR(VLOOKUP(A43,'[2]Ejecutado Devengado 2022'!$C$10:$S$251,11,FALSE),0)</f>
        <v>0</v>
      </c>
      <c r="N43" s="4">
        <f>IFERROR(VLOOKUP(A43,'[2]Ejecutado Devengado 2022'!$C$10:$S$251,12,FALSE),0)</f>
        <v>0</v>
      </c>
      <c r="O43" s="4">
        <f>IFERROR(VLOOKUP(A43,'[2]Ejecutado Devengado 2022'!$C$10:$S$251,13,FALSE),0)</f>
        <v>0</v>
      </c>
      <c r="P43" s="4">
        <f>IFERROR(VLOOKUP(A43,'[2]Ejecutado Devengado 2022'!$C$10:$S$251,14,FALSE),0)</f>
        <v>0</v>
      </c>
      <c r="Q43" s="4">
        <f>IFERROR(VLOOKUP(A43,'[2]Ejecutado Devengado 2022'!$C$10:$S$251,15,FALSE),0)</f>
        <v>0</v>
      </c>
      <c r="R43" s="4">
        <f t="shared" si="5"/>
        <v>0</v>
      </c>
      <c r="S43" s="13"/>
      <c r="T43" s="17"/>
    </row>
    <row r="44" spans="1:21" ht="30" x14ac:dyDescent="0.25">
      <c r="A44" s="1" t="str">
        <f t="shared" si="4"/>
        <v>2.4.4</v>
      </c>
      <c r="B44" s="18" t="s">
        <v>46</v>
      </c>
      <c r="C44" s="4">
        <f>SUM(F44:K44)</f>
        <v>0</v>
      </c>
      <c r="D44" s="4">
        <v>0</v>
      </c>
      <c r="E44" s="4">
        <v>0</v>
      </c>
      <c r="F44" s="4">
        <v>0</v>
      </c>
      <c r="G44" s="19">
        <f>IFERROR(VLOOKUP(A44,'[1]Ejecutado Devengado 2022'!C37:G273,5,FALSE),0)</f>
        <v>0</v>
      </c>
      <c r="H44" s="19">
        <f>IFERROR(VLOOKUP(A44,'[1]Ejecutado Devengado 2022'!$C$10:$H$246,6,FALSE),0)</f>
        <v>0</v>
      </c>
      <c r="I44" s="4">
        <f>IFERROR(VLOOKUP(A44,'[1]Ejecutado Devengado 2022'!$C$10:$I$249,7,FALSE),0)</f>
        <v>0</v>
      </c>
      <c r="J44" s="19">
        <f>IFERROR(VLOOKUP(A44,'[1]Ejecutado Devengado 2022'!$C$10:$J$249,8,FALSE),0)</f>
        <v>0</v>
      </c>
      <c r="K44" s="19">
        <f>IFERROR(VLOOKUP(A44,'[1]Ejecutado Devengado 2022'!$C$10:$K$249,9,FALSE),0)</f>
        <v>0</v>
      </c>
      <c r="L44" s="4">
        <f>IFERROR(VLOOKUP(A44,'[2]Ejecutado Devengado 2022'!$C$10:$S$251,10,FALSE),0)</f>
        <v>0</v>
      </c>
      <c r="M44" s="4">
        <f>IFERROR(VLOOKUP(A44,'[2]Ejecutado Devengado 2022'!$C$10:$S$251,11,FALSE),0)</f>
        <v>0</v>
      </c>
      <c r="N44" s="4">
        <f>IFERROR(VLOOKUP(A44,'[2]Ejecutado Devengado 2022'!$C$10:$S$251,12,FALSE),0)</f>
        <v>0</v>
      </c>
      <c r="O44" s="4">
        <f>IFERROR(VLOOKUP(A44,'[2]Ejecutado Devengado 2022'!$C$10:$S$251,13,FALSE),0)</f>
        <v>0</v>
      </c>
      <c r="P44" s="4">
        <f>IFERROR(VLOOKUP(A44,'[2]Ejecutado Devengado 2022'!$C$10:$S$251,14,FALSE),0)</f>
        <v>0</v>
      </c>
      <c r="Q44" s="4">
        <f>IFERROR(VLOOKUP(A44,'[2]Ejecutado Devengado 2022'!$C$10:$S$251,15,FALSE),0)</f>
        <v>0</v>
      </c>
      <c r="R44" s="4">
        <f t="shared" si="5"/>
        <v>0</v>
      </c>
      <c r="S44" s="13"/>
      <c r="T44" s="17"/>
    </row>
    <row r="45" spans="1:21" ht="30" x14ac:dyDescent="0.25">
      <c r="A45" s="1" t="str">
        <f t="shared" si="4"/>
        <v>2.4.5</v>
      </c>
      <c r="B45" s="18" t="s">
        <v>47</v>
      </c>
      <c r="C45" s="4"/>
      <c r="D45" s="4">
        <v>0</v>
      </c>
      <c r="E45" s="4">
        <v>0</v>
      </c>
      <c r="F45" s="4"/>
      <c r="G45" s="19"/>
      <c r="H45" s="19"/>
      <c r="I45" s="4">
        <f>IFERROR(VLOOKUP(A45,'[1]Ejecutado Devengado 2022'!$C$10:$I$249,7,FALSE),0)</f>
        <v>0</v>
      </c>
      <c r="J45" s="19">
        <f>IFERROR(VLOOKUP(A45,'[1]Ejecutado Devengado 2022'!$C$10:$J$249,8,FALSE),0)</f>
        <v>0</v>
      </c>
      <c r="K45" s="19">
        <f>IFERROR(VLOOKUP(A45,'[1]Ejecutado Devengado 2022'!$C$10:$K$249,9,FALSE),0)</f>
        <v>0</v>
      </c>
      <c r="L45" s="4">
        <f>IFERROR(VLOOKUP(A45,'[2]Ejecutado Devengado 2022'!$C$10:$S$251,10,FALSE),0)</f>
        <v>0</v>
      </c>
      <c r="M45" s="4">
        <f>IFERROR(VLOOKUP(A45,'[2]Ejecutado Devengado 2022'!$C$10:$S$251,11,FALSE),0)</f>
        <v>0</v>
      </c>
      <c r="N45" s="4">
        <f>IFERROR(VLOOKUP(A45,'[2]Ejecutado Devengado 2022'!$C$10:$S$251,12,FALSE),0)</f>
        <v>0</v>
      </c>
      <c r="O45" s="4">
        <f>IFERROR(VLOOKUP(A45,'[2]Ejecutado Devengado 2022'!$C$10:$S$251,13,FALSE),0)</f>
        <v>0</v>
      </c>
      <c r="P45" s="4">
        <f>IFERROR(VLOOKUP(A45,'[2]Ejecutado Devengado 2022'!$C$10:$S$251,14,FALSE),0)</f>
        <v>0</v>
      </c>
      <c r="Q45" s="4">
        <f>IFERROR(VLOOKUP(A45,'[2]Ejecutado Devengado 2022'!$C$10:$S$251,15,FALSE),0)</f>
        <v>0</v>
      </c>
      <c r="R45" s="4">
        <f t="shared" si="5"/>
        <v>0</v>
      </c>
      <c r="S45" s="13"/>
      <c r="T45" s="17"/>
    </row>
    <row r="46" spans="1:21" x14ac:dyDescent="0.25">
      <c r="A46" s="1" t="str">
        <f t="shared" si="4"/>
        <v>2.4.7</v>
      </c>
      <c r="B46" s="18" t="s">
        <v>48</v>
      </c>
      <c r="C46" s="4">
        <f>SUM(F46:K46)</f>
        <v>1564386.21</v>
      </c>
      <c r="D46" s="4">
        <v>0</v>
      </c>
      <c r="E46" s="4">
        <v>3000000</v>
      </c>
      <c r="F46" s="4">
        <v>0</v>
      </c>
      <c r="G46" s="19">
        <f>IFERROR(VLOOKUP(A46,'[1]Ejecutado Devengado 2022'!C38:G274,5,FALSE),0)</f>
        <v>0</v>
      </c>
      <c r="H46" s="19">
        <f>IFERROR(VLOOKUP(A46,'[1]Ejecutado Devengado 2022'!$C$10:$H$246,6,FALSE),0)</f>
        <v>0</v>
      </c>
      <c r="I46" s="4">
        <f>IFERROR(VLOOKUP(A46,'[1]Ejecutado Devengado 2022'!$C$10:$I$249,7,FALSE),0)</f>
        <v>0</v>
      </c>
      <c r="J46" s="19">
        <f>IFERROR(VLOOKUP(A46,'[1]Ejecutado Devengado 2022'!$C$10:$J$249,8,FALSE),0)</f>
        <v>454260.23</v>
      </c>
      <c r="K46" s="19">
        <f>IFERROR(VLOOKUP(A46,'[1]Ejecutado Devengado 2022'!$C$10:$K$249,9,FALSE),0)</f>
        <v>1110125.98</v>
      </c>
      <c r="L46" s="4">
        <f>IFERROR(VLOOKUP(A46,'[2]Ejecutado Devengado 2022'!$C$10:$S$251,10,FALSE),0)</f>
        <v>0</v>
      </c>
      <c r="M46" s="4">
        <f>IFERROR(VLOOKUP(A46,'[2]Ejecutado Devengado 2022'!$C$10:$S$251,11,FALSE),0)</f>
        <v>0</v>
      </c>
      <c r="N46" s="4">
        <f>IFERROR(VLOOKUP(A46,'[2]Ejecutado Devengado 2022'!$C$10:$S$251,12,FALSE),0)</f>
        <v>0</v>
      </c>
      <c r="O46" s="4">
        <f>IFERROR(VLOOKUP(A46,'[2]Ejecutado Devengado 2022'!$C$10:$S$251,13,FALSE),0)</f>
        <v>0</v>
      </c>
      <c r="P46" s="4">
        <f>IFERROR(VLOOKUP(A46,'[2]Ejecutado Devengado 2022'!$C$10:$S$251,14,FALSE),0)</f>
        <v>0</v>
      </c>
      <c r="Q46" s="4">
        <f>IFERROR(VLOOKUP(A46,'[2]Ejecutado Devengado 2022'!$C$10:$S$251,15,FALSE),0)</f>
        <v>0</v>
      </c>
      <c r="R46" s="4">
        <f t="shared" si="5"/>
        <v>1564386.21</v>
      </c>
      <c r="S46" s="13"/>
      <c r="T46" s="17"/>
    </row>
    <row r="47" spans="1:21" ht="30" x14ac:dyDescent="0.25">
      <c r="A47" s="1" t="str">
        <f t="shared" si="4"/>
        <v>2.4.9</v>
      </c>
      <c r="B47" s="18" t="s">
        <v>49</v>
      </c>
      <c r="C47" s="4">
        <f>SUM(F47:K47)</f>
        <v>0</v>
      </c>
      <c r="D47" s="4">
        <v>0</v>
      </c>
      <c r="E47" s="4">
        <v>0</v>
      </c>
      <c r="F47" s="4">
        <v>0</v>
      </c>
      <c r="G47" s="19">
        <f>IFERROR(VLOOKUP(A47,'[1]Ejecutado Devengado 2022'!C39:G275,5,FALSE),0)</f>
        <v>0</v>
      </c>
      <c r="H47" s="19">
        <f>IFERROR(VLOOKUP(A47,'[1]Ejecutado Devengado 2022'!$C$10:$H$246,6,FALSE),0)</f>
        <v>0</v>
      </c>
      <c r="I47" s="4">
        <f>IFERROR(VLOOKUP(A47,'[1]Ejecutado Devengado 2022'!$C$10:$I$249,7,FALSE),0)</f>
        <v>0</v>
      </c>
      <c r="J47" s="19">
        <f>IFERROR(VLOOKUP(A47,'[1]Ejecutado Devengado 2022'!$C$10:$J$249,8,FALSE),0)</f>
        <v>0</v>
      </c>
      <c r="K47" s="19">
        <f>IFERROR(VLOOKUP(A47,'[1]Ejecutado Devengado 2022'!$C$10:$K$249,9,FALSE),0)</f>
        <v>0</v>
      </c>
      <c r="L47" s="4">
        <f>IFERROR(VLOOKUP(A47,'[2]Ejecutado Devengado 2022'!$C$10:$S$251,10,FALSE),0)</f>
        <v>0</v>
      </c>
      <c r="M47" s="4">
        <f>IFERROR(VLOOKUP(A47,'[2]Ejecutado Devengado 2022'!$C$10:$S$251,11,FALSE),0)</f>
        <v>0</v>
      </c>
      <c r="N47" s="4">
        <f>IFERROR(VLOOKUP(A47,'[2]Ejecutado Devengado 2022'!$C$10:$S$251,12,FALSE),0)</f>
        <v>0</v>
      </c>
      <c r="O47" s="4">
        <f>IFERROR(VLOOKUP(A47,'[2]Ejecutado Devengado 2022'!$C$10:$S$251,13,FALSE),0)</f>
        <v>0</v>
      </c>
      <c r="P47" s="4">
        <f>IFERROR(VLOOKUP(A47,'[2]Ejecutado Devengado 2022'!$C$10:$S$251,14,FALSE),0)</f>
        <v>0</v>
      </c>
      <c r="Q47" s="4">
        <f>IFERROR(VLOOKUP(A47,'[2]Ejecutado Devengado 2022'!$C$10:$S$251,15,FALSE),0)</f>
        <v>0</v>
      </c>
      <c r="R47" s="4">
        <f t="shared" si="5"/>
        <v>0</v>
      </c>
      <c r="S47" s="13"/>
      <c r="T47" s="17"/>
    </row>
    <row r="48" spans="1:21" x14ac:dyDescent="0.25">
      <c r="A48" s="1" t="str">
        <f t="shared" si="4"/>
        <v>2.5 -</v>
      </c>
      <c r="B48" s="14" t="s">
        <v>50</v>
      </c>
      <c r="C48" s="20">
        <f>SUM(C49:C55)</f>
        <v>0</v>
      </c>
      <c r="D48" s="20">
        <f>SUM(D49:D55)</f>
        <v>0</v>
      </c>
      <c r="E48" s="20">
        <f t="shared" ref="E48:K48" si="19">SUM(E49:E55)</f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20">
        <f t="shared" si="19"/>
        <v>0</v>
      </c>
      <c r="K48" s="20">
        <f t="shared" si="19"/>
        <v>0</v>
      </c>
      <c r="L48" s="20">
        <f t="shared" ref="L48:N48" si="20">SUM(L49:L55)</f>
        <v>0</v>
      </c>
      <c r="M48" s="20">
        <f t="shared" si="20"/>
        <v>0</v>
      </c>
      <c r="N48" s="20">
        <f t="shared" si="20"/>
        <v>0</v>
      </c>
      <c r="O48" s="20">
        <f t="shared" ref="O48:P48" si="21">SUM(O49:O55)</f>
        <v>0</v>
      </c>
      <c r="P48" s="20">
        <f t="shared" si="21"/>
        <v>0</v>
      </c>
      <c r="Q48" s="20">
        <f t="shared" ref="Q48" si="22">SUM(Q49:Q55)</f>
        <v>0</v>
      </c>
      <c r="R48" s="20">
        <f>SUM(R49:R55)</f>
        <v>0</v>
      </c>
      <c r="S48" s="16"/>
      <c r="T48" s="17"/>
      <c r="U48" s="16"/>
    </row>
    <row r="49" spans="1:21" x14ac:dyDescent="0.25">
      <c r="A49" s="1" t="str">
        <f t="shared" si="4"/>
        <v>2.5.1</v>
      </c>
      <c r="B49" s="18" t="s">
        <v>51</v>
      </c>
      <c r="C49" s="4">
        <f t="shared" ref="C49:C55" si="23">SUM(F49:K49)</f>
        <v>0</v>
      </c>
      <c r="D49" s="4">
        <v>0</v>
      </c>
      <c r="E49" s="4">
        <v>0</v>
      </c>
      <c r="F49" s="4">
        <v>0</v>
      </c>
      <c r="G49" s="19">
        <f>IFERROR(VLOOKUP(A49,'[1]Ejecutado Devengado 2022'!C41:G277,5,FALSE),0)</f>
        <v>0</v>
      </c>
      <c r="H49" s="19">
        <f>IFERROR(VLOOKUP(A49,'[1]Ejecutado Devengado 2022'!$C$10:$H$246,6,FALSE),0)</f>
        <v>0</v>
      </c>
      <c r="I49" s="4">
        <f>IFERROR(VLOOKUP(A49,'[1]Ejecutado Devengado 2022'!$C$10:$I$249,7,FALSE),0)</f>
        <v>0</v>
      </c>
      <c r="J49" s="19">
        <f>IFERROR(VLOOKUP(A49,'[1]Ejecutado Devengado 2022'!$C$10:$J$249,8,FALSE),0)</f>
        <v>0</v>
      </c>
      <c r="K49" s="19">
        <f>IFERROR(VLOOKUP(A49,'[1]Ejecutado Devengado 2022'!$C$10:$K$249,9,FALSE),0)</f>
        <v>0</v>
      </c>
      <c r="L49" s="4">
        <f>IFERROR(VLOOKUP(A49,'[2]Ejecutado Devengado 2022'!$C$10:$S$251,10,FALSE),0)</f>
        <v>0</v>
      </c>
      <c r="M49" s="4">
        <f>IFERROR(VLOOKUP(A49,'[2]Ejecutado Devengado 2022'!$C$10:$S$251,11,FALSE),0)</f>
        <v>0</v>
      </c>
      <c r="N49" s="4">
        <f>IFERROR(VLOOKUP(A49,'[2]Ejecutado Devengado 2022'!$C$10:$S$251,12,FALSE),0)</f>
        <v>0</v>
      </c>
      <c r="O49" s="4">
        <f>IFERROR(VLOOKUP(A49,'[2]Ejecutado Devengado 2022'!$C$10:$S$251,13,FALSE),0)</f>
        <v>0</v>
      </c>
      <c r="P49" s="4">
        <f>IFERROR(VLOOKUP(A49,'[2]Ejecutado Devengado 2022'!$C$10:$S$251,14,FALSE),0)</f>
        <v>0</v>
      </c>
      <c r="Q49" s="4">
        <f>IFERROR(VLOOKUP(A49,'[2]Ejecutado Devengado 2022'!$C$10:$S$251,15,FALSE),0)</f>
        <v>0</v>
      </c>
      <c r="R49" s="4">
        <f t="shared" si="5"/>
        <v>0</v>
      </c>
      <c r="S49" s="13"/>
      <c r="T49" s="17"/>
    </row>
    <row r="50" spans="1:21" ht="30" x14ac:dyDescent="0.25">
      <c r="A50" s="1" t="str">
        <f t="shared" si="4"/>
        <v>2.5.2</v>
      </c>
      <c r="B50" s="18" t="s">
        <v>52</v>
      </c>
      <c r="C50" s="4">
        <f t="shared" si="23"/>
        <v>0</v>
      </c>
      <c r="D50" s="4">
        <v>0</v>
      </c>
      <c r="E50" s="4">
        <v>0</v>
      </c>
      <c r="F50" s="4">
        <v>0</v>
      </c>
      <c r="G50" s="19">
        <f>IFERROR(VLOOKUP(A50,'[1]Ejecutado Devengado 2022'!C42:G278,5,FALSE),0)</f>
        <v>0</v>
      </c>
      <c r="H50" s="19">
        <f>IFERROR(VLOOKUP(A50,'[1]Ejecutado Devengado 2022'!$C$10:$H$246,6,FALSE),0)</f>
        <v>0</v>
      </c>
      <c r="I50" s="4">
        <f>IFERROR(VLOOKUP(A50,'[1]Ejecutado Devengado 2022'!$C$10:$I$249,7,FALSE),0)</f>
        <v>0</v>
      </c>
      <c r="J50" s="19">
        <f>IFERROR(VLOOKUP(A50,'[1]Ejecutado Devengado 2022'!$C$10:$J$249,8,FALSE),0)</f>
        <v>0</v>
      </c>
      <c r="K50" s="19">
        <f>IFERROR(VLOOKUP(A50,'[1]Ejecutado Devengado 2022'!$C$10:$K$249,9,FALSE),0)</f>
        <v>0</v>
      </c>
      <c r="L50" s="4">
        <f>IFERROR(VLOOKUP(A50,'[2]Ejecutado Devengado 2022'!$C$10:$S$251,10,FALSE),0)</f>
        <v>0</v>
      </c>
      <c r="M50" s="4">
        <f>IFERROR(VLOOKUP(A50,'[2]Ejecutado Devengado 2022'!$C$10:$S$251,11,FALSE),0)</f>
        <v>0</v>
      </c>
      <c r="N50" s="4">
        <f>IFERROR(VLOOKUP(A50,'[2]Ejecutado Devengado 2022'!$C$10:$S$251,12,FALSE),0)</f>
        <v>0</v>
      </c>
      <c r="O50" s="4">
        <f>IFERROR(VLOOKUP(A50,'[2]Ejecutado Devengado 2022'!$C$10:$S$251,13,FALSE),0)</f>
        <v>0</v>
      </c>
      <c r="P50" s="4">
        <f>IFERROR(VLOOKUP(A50,'[2]Ejecutado Devengado 2022'!$C$10:$S$251,14,FALSE),0)</f>
        <v>0</v>
      </c>
      <c r="Q50" s="4">
        <f>IFERROR(VLOOKUP(A50,'[2]Ejecutado Devengado 2022'!$C$10:$S$251,15,FALSE),0)</f>
        <v>0</v>
      </c>
      <c r="R50" s="4">
        <f t="shared" si="5"/>
        <v>0</v>
      </c>
      <c r="S50" s="13"/>
      <c r="T50" s="17"/>
    </row>
    <row r="51" spans="1:21" ht="30" x14ac:dyDescent="0.25">
      <c r="A51" s="1" t="str">
        <f t="shared" si="4"/>
        <v>2.5.3</v>
      </c>
      <c r="B51" s="18" t="s">
        <v>53</v>
      </c>
      <c r="C51" s="4">
        <f t="shared" si="23"/>
        <v>0</v>
      </c>
      <c r="D51" s="4">
        <v>0</v>
      </c>
      <c r="E51" s="4">
        <v>0</v>
      </c>
      <c r="F51" s="4"/>
      <c r="G51" s="19"/>
      <c r="H51" s="19"/>
      <c r="I51" s="4">
        <f>IFERROR(VLOOKUP(A51,'[1]Ejecutado Devengado 2022'!$C$10:$I$249,7,FALSE),0)</f>
        <v>0</v>
      </c>
      <c r="J51" s="19">
        <f>IFERROR(VLOOKUP(A51,'[1]Ejecutado Devengado 2022'!$C$10:$J$249,8,FALSE),0)</f>
        <v>0</v>
      </c>
      <c r="K51" s="19">
        <f>IFERROR(VLOOKUP(A51,'[1]Ejecutado Devengado 2022'!$C$10:$K$249,9,FALSE),0)</f>
        <v>0</v>
      </c>
      <c r="L51" s="4">
        <f>IFERROR(VLOOKUP(A51,'[2]Ejecutado Devengado 2022'!$C$10:$S$251,10,FALSE),0)</f>
        <v>0</v>
      </c>
      <c r="M51" s="4">
        <f>IFERROR(VLOOKUP(A51,'[2]Ejecutado Devengado 2022'!$C$10:$S$251,11,FALSE),0)</f>
        <v>0</v>
      </c>
      <c r="N51" s="4">
        <f>IFERROR(VLOOKUP(A51,'[2]Ejecutado Devengado 2022'!$C$10:$S$251,12,FALSE),0)</f>
        <v>0</v>
      </c>
      <c r="O51" s="4">
        <f>IFERROR(VLOOKUP(A51,'[2]Ejecutado Devengado 2022'!$C$10:$S$251,13,FALSE),0)</f>
        <v>0</v>
      </c>
      <c r="P51" s="4">
        <f>IFERROR(VLOOKUP(A51,'[2]Ejecutado Devengado 2022'!$C$10:$S$251,14,FALSE),0)</f>
        <v>0</v>
      </c>
      <c r="Q51" s="4">
        <f>IFERROR(VLOOKUP(A51,'[2]Ejecutado Devengado 2022'!$C$10:$S$251,15,FALSE),0)</f>
        <v>0</v>
      </c>
      <c r="R51" s="4">
        <f t="shared" si="5"/>
        <v>0</v>
      </c>
      <c r="S51" s="13"/>
      <c r="T51" s="17"/>
    </row>
    <row r="52" spans="1:21" ht="30" x14ac:dyDescent="0.25">
      <c r="A52" s="1" t="str">
        <f t="shared" si="4"/>
        <v>2.5.4</v>
      </c>
      <c r="B52" s="18" t="s">
        <v>54</v>
      </c>
      <c r="C52" s="4">
        <f t="shared" si="23"/>
        <v>0</v>
      </c>
      <c r="D52" s="4">
        <v>0</v>
      </c>
      <c r="E52" s="4">
        <v>0</v>
      </c>
      <c r="F52" s="4">
        <v>0</v>
      </c>
      <c r="G52" s="19">
        <f>IFERROR(VLOOKUP(A52,'[1]Ejecutado Devengado 2022'!C43:G279,5,FALSE),0)</f>
        <v>0</v>
      </c>
      <c r="H52" s="19">
        <f>IFERROR(VLOOKUP(A52,'[1]Ejecutado Devengado 2022'!$C$10:$H$246,6,FALSE),0)</f>
        <v>0</v>
      </c>
      <c r="I52" s="4">
        <f>IFERROR(VLOOKUP(A52,'[1]Ejecutado Devengado 2022'!$C$10:$I$249,7,FALSE),0)</f>
        <v>0</v>
      </c>
      <c r="J52" s="19">
        <f>IFERROR(VLOOKUP(A52,'[1]Ejecutado Devengado 2022'!$C$10:$J$249,8,FALSE),0)</f>
        <v>0</v>
      </c>
      <c r="K52" s="19">
        <f>IFERROR(VLOOKUP(A52,'[1]Ejecutado Devengado 2022'!$C$10:$K$249,9,FALSE),0)</f>
        <v>0</v>
      </c>
      <c r="L52" s="4">
        <f>IFERROR(VLOOKUP(A52,'[2]Ejecutado Devengado 2022'!$C$10:$S$251,10,FALSE),0)</f>
        <v>0</v>
      </c>
      <c r="M52" s="4">
        <f>IFERROR(VLOOKUP(A52,'[2]Ejecutado Devengado 2022'!$C$10:$S$251,11,FALSE),0)</f>
        <v>0</v>
      </c>
      <c r="N52" s="4">
        <f>IFERROR(VLOOKUP(A52,'[2]Ejecutado Devengado 2022'!$C$10:$S$251,12,FALSE),0)</f>
        <v>0</v>
      </c>
      <c r="O52" s="4">
        <f>IFERROR(VLOOKUP(A52,'[2]Ejecutado Devengado 2022'!$C$10:$S$251,13,FALSE),0)</f>
        <v>0</v>
      </c>
      <c r="P52" s="4">
        <f>IFERROR(VLOOKUP(A52,'[2]Ejecutado Devengado 2022'!$C$10:$S$251,14,FALSE),0)</f>
        <v>0</v>
      </c>
      <c r="Q52" s="4">
        <f>IFERROR(VLOOKUP(A52,'[2]Ejecutado Devengado 2022'!$C$10:$S$251,15,FALSE),0)</f>
        <v>0</v>
      </c>
      <c r="R52" s="4">
        <f t="shared" si="5"/>
        <v>0</v>
      </c>
      <c r="S52" s="13"/>
      <c r="T52" s="17"/>
    </row>
    <row r="53" spans="1:21" ht="30" x14ac:dyDescent="0.25">
      <c r="A53" s="1" t="str">
        <f t="shared" si="4"/>
        <v>2.5.5</v>
      </c>
      <c r="B53" s="18" t="s">
        <v>55</v>
      </c>
      <c r="C53" s="4">
        <f t="shared" si="23"/>
        <v>0</v>
      </c>
      <c r="D53" s="4">
        <v>0</v>
      </c>
      <c r="E53" s="4">
        <v>0</v>
      </c>
      <c r="F53" s="4"/>
      <c r="G53" s="19"/>
      <c r="H53" s="19"/>
      <c r="I53" s="4">
        <f>IFERROR(VLOOKUP(A53,'[1]Ejecutado Devengado 2022'!$C$10:$I$249,7,FALSE),0)</f>
        <v>0</v>
      </c>
      <c r="J53" s="19">
        <f>IFERROR(VLOOKUP(A53,'[1]Ejecutado Devengado 2022'!$C$10:$J$249,8,FALSE),0)</f>
        <v>0</v>
      </c>
      <c r="K53" s="19">
        <f>IFERROR(VLOOKUP(A53,'[1]Ejecutado Devengado 2022'!$C$10:$K$249,9,FALSE),0)</f>
        <v>0</v>
      </c>
      <c r="L53" s="4">
        <f>IFERROR(VLOOKUP(A53,'[2]Ejecutado Devengado 2022'!$C$10:$S$251,10,FALSE),0)</f>
        <v>0</v>
      </c>
      <c r="M53" s="4">
        <f>IFERROR(VLOOKUP(A53,'[2]Ejecutado Devengado 2022'!$C$10:$S$251,11,FALSE),0)</f>
        <v>0</v>
      </c>
      <c r="N53" s="4">
        <f>IFERROR(VLOOKUP(A53,'[2]Ejecutado Devengado 2022'!$C$10:$S$251,12,FALSE),0)</f>
        <v>0</v>
      </c>
      <c r="O53" s="4">
        <f>IFERROR(VLOOKUP(A53,'[2]Ejecutado Devengado 2022'!$C$10:$S$251,13,FALSE),0)</f>
        <v>0</v>
      </c>
      <c r="P53" s="4">
        <f>IFERROR(VLOOKUP(A53,'[2]Ejecutado Devengado 2022'!$C$10:$S$251,14,FALSE),0)</f>
        <v>0</v>
      </c>
      <c r="Q53" s="4">
        <f>IFERROR(VLOOKUP(A53,'[2]Ejecutado Devengado 2022'!$C$10:$S$251,15,FALSE),0)</f>
        <v>0</v>
      </c>
      <c r="R53" s="4">
        <f t="shared" si="5"/>
        <v>0</v>
      </c>
      <c r="S53" s="13"/>
      <c r="T53" s="17"/>
    </row>
    <row r="54" spans="1:21" x14ac:dyDescent="0.25">
      <c r="A54" s="1" t="str">
        <f t="shared" si="4"/>
        <v>2.5.6</v>
      </c>
      <c r="B54" s="18" t="s">
        <v>56</v>
      </c>
      <c r="C54" s="4">
        <f t="shared" si="23"/>
        <v>0</v>
      </c>
      <c r="D54" s="4">
        <v>0</v>
      </c>
      <c r="E54" s="4">
        <v>0</v>
      </c>
      <c r="F54" s="4"/>
      <c r="G54" s="19"/>
      <c r="H54" s="19"/>
      <c r="I54" s="4">
        <f>IFERROR(VLOOKUP(A54,'[1]Ejecutado Devengado 2022'!$C$10:$I$249,7,FALSE),0)</f>
        <v>0</v>
      </c>
      <c r="J54" s="19">
        <f>IFERROR(VLOOKUP(A54,'[1]Ejecutado Devengado 2022'!$C$10:$J$249,8,FALSE),0)</f>
        <v>0</v>
      </c>
      <c r="K54" s="19">
        <f>IFERROR(VLOOKUP(A54,'[1]Ejecutado Devengado 2022'!$C$10:$K$249,9,FALSE),0)</f>
        <v>0</v>
      </c>
      <c r="L54" s="4">
        <f>IFERROR(VLOOKUP(A54,'[2]Ejecutado Devengado 2022'!$C$10:$S$251,10,FALSE),0)</f>
        <v>0</v>
      </c>
      <c r="M54" s="4">
        <f>IFERROR(VLOOKUP(A54,'[2]Ejecutado Devengado 2022'!$C$10:$S$251,11,FALSE),0)</f>
        <v>0</v>
      </c>
      <c r="N54" s="4">
        <f>IFERROR(VLOOKUP(A54,'[2]Ejecutado Devengado 2022'!$C$10:$S$251,12,FALSE),0)</f>
        <v>0</v>
      </c>
      <c r="O54" s="4">
        <f>IFERROR(VLOOKUP(A54,'[2]Ejecutado Devengado 2022'!$C$10:$S$251,13,FALSE),0)</f>
        <v>0</v>
      </c>
      <c r="P54" s="4">
        <f>IFERROR(VLOOKUP(A54,'[2]Ejecutado Devengado 2022'!$C$10:$S$251,14,FALSE),0)</f>
        <v>0</v>
      </c>
      <c r="Q54" s="4">
        <f>IFERROR(VLOOKUP(A54,'[2]Ejecutado Devengado 2022'!$C$10:$S$251,15,FALSE),0)</f>
        <v>0</v>
      </c>
      <c r="R54" s="4">
        <f t="shared" si="5"/>
        <v>0</v>
      </c>
      <c r="S54" s="13"/>
      <c r="T54" s="17"/>
    </row>
    <row r="55" spans="1:21" ht="30" x14ac:dyDescent="0.25">
      <c r="A55" s="1" t="str">
        <f t="shared" si="4"/>
        <v>2.5.9</v>
      </c>
      <c r="B55" s="18" t="s">
        <v>57</v>
      </c>
      <c r="C55" s="4">
        <f t="shared" si="23"/>
        <v>0</v>
      </c>
      <c r="D55" s="4">
        <v>0</v>
      </c>
      <c r="E55" s="4">
        <v>0</v>
      </c>
      <c r="F55" s="4">
        <v>0</v>
      </c>
      <c r="G55" s="19">
        <f>IFERROR(VLOOKUP(A55,'[1]Ejecutado Devengado 2022'!C44:G280,5,FALSE),0)</f>
        <v>0</v>
      </c>
      <c r="H55" s="19">
        <f>IFERROR(VLOOKUP(A55,'[1]Ejecutado Devengado 2022'!$C$10:$H$246,6,FALSE),0)</f>
        <v>0</v>
      </c>
      <c r="I55" s="4">
        <f>IFERROR(VLOOKUP(A55,'[1]Ejecutado Devengado 2022'!$C$10:$I$249,7,FALSE),0)</f>
        <v>0</v>
      </c>
      <c r="J55" s="19">
        <f>IFERROR(VLOOKUP(A55,'[1]Ejecutado Devengado 2022'!$C$10:$J$249,8,FALSE),0)</f>
        <v>0</v>
      </c>
      <c r="K55" s="19">
        <f>IFERROR(VLOOKUP(A55,'[1]Ejecutado Devengado 2022'!$C$10:$K$249,9,FALSE),0)</f>
        <v>0</v>
      </c>
      <c r="L55" s="4">
        <f>IFERROR(VLOOKUP(A55,'[2]Ejecutado Devengado 2022'!$C$10:$S$251,10,FALSE),0)</f>
        <v>0</v>
      </c>
      <c r="M55" s="4">
        <f>IFERROR(VLOOKUP(A55,'[2]Ejecutado Devengado 2022'!$C$10:$S$251,11,FALSE),0)</f>
        <v>0</v>
      </c>
      <c r="N55" s="4">
        <f>IFERROR(VLOOKUP(A55,'[2]Ejecutado Devengado 2022'!$C$10:$S$251,12,FALSE),0)</f>
        <v>0</v>
      </c>
      <c r="O55" s="4">
        <f>IFERROR(VLOOKUP(A55,'[2]Ejecutado Devengado 2022'!$C$10:$S$251,13,FALSE),0)</f>
        <v>0</v>
      </c>
      <c r="P55" s="4">
        <f>IFERROR(VLOOKUP(A55,'[2]Ejecutado Devengado 2022'!$C$10:$S$251,14,FALSE),0)</f>
        <v>0</v>
      </c>
      <c r="Q55" s="4">
        <f>IFERROR(VLOOKUP(A55,'[2]Ejecutado Devengado 2022'!$C$10:$S$251,15,FALSE),0)</f>
        <v>0</v>
      </c>
      <c r="R55" s="4">
        <f t="shared" si="5"/>
        <v>0</v>
      </c>
      <c r="S55" s="13"/>
      <c r="T55" s="17"/>
    </row>
    <row r="56" spans="1:21" x14ac:dyDescent="0.25">
      <c r="A56" s="1" t="str">
        <f t="shared" si="4"/>
        <v>2.6 -</v>
      </c>
      <c r="B56" s="14" t="s">
        <v>58</v>
      </c>
      <c r="C56" s="15">
        <f>SUM(C57:C65)</f>
        <v>0</v>
      </c>
      <c r="D56" s="15">
        <f>SUM(D57:D65)</f>
        <v>16698869</v>
      </c>
      <c r="E56" s="15">
        <f t="shared" ref="E56:N56" si="24">SUM(E57:E65)</f>
        <v>80418917.36999999</v>
      </c>
      <c r="F56" s="15">
        <f t="shared" si="24"/>
        <v>0</v>
      </c>
      <c r="G56" s="15">
        <f t="shared" si="24"/>
        <v>0</v>
      </c>
      <c r="H56" s="15">
        <f t="shared" si="24"/>
        <v>0</v>
      </c>
      <c r="I56" s="15">
        <f t="shared" si="24"/>
        <v>0</v>
      </c>
      <c r="J56" s="15">
        <f t="shared" si="24"/>
        <v>0</v>
      </c>
      <c r="K56" s="15">
        <f t="shared" si="24"/>
        <v>0</v>
      </c>
      <c r="L56" s="15">
        <f t="shared" si="24"/>
        <v>224200</v>
      </c>
      <c r="M56" s="15">
        <f t="shared" si="24"/>
        <v>388848.15</v>
      </c>
      <c r="N56" s="15">
        <f t="shared" si="24"/>
        <v>274232</v>
      </c>
      <c r="O56" s="15">
        <f t="shared" ref="O56:P56" si="25">SUM(O57:O65)</f>
        <v>38701.64</v>
      </c>
      <c r="P56" s="15">
        <f t="shared" si="25"/>
        <v>79440.36</v>
      </c>
      <c r="Q56" s="15">
        <f t="shared" ref="Q56" si="26">SUM(Q57:Q65)</f>
        <v>24955.11</v>
      </c>
      <c r="R56" s="15">
        <f>SUM(R57:R65)</f>
        <v>1030377.26</v>
      </c>
      <c r="S56" s="16"/>
      <c r="T56" s="17"/>
      <c r="U56" s="16"/>
    </row>
    <row r="57" spans="1:21" x14ac:dyDescent="0.25">
      <c r="A57" s="1" t="str">
        <f t="shared" si="4"/>
        <v>2.6.1</v>
      </c>
      <c r="B57" s="18" t="s">
        <v>59</v>
      </c>
      <c r="C57" s="4">
        <f t="shared" ref="C57:C65" si="27">SUM(F57:K57)</f>
        <v>0</v>
      </c>
      <c r="D57" s="4">
        <v>13858573</v>
      </c>
      <c r="E57" s="4">
        <f>4523691.91+73054929.46</f>
        <v>77578621.36999999</v>
      </c>
      <c r="F57" s="4">
        <v>0</v>
      </c>
      <c r="G57" s="19">
        <f>IFERROR(VLOOKUP(A57,'[1]Ejecutado Devengado 2022'!C46:G282,5,FALSE),0)</f>
        <v>0</v>
      </c>
      <c r="H57" s="19">
        <f>IFERROR(VLOOKUP(A57,'[1]Ejecutado Devengado 2022'!$C$10:$H$246,6,FALSE),0)</f>
        <v>0</v>
      </c>
      <c r="I57" s="4">
        <f>IFERROR(VLOOKUP(A57,'[1]Ejecutado Devengado 2022'!$C$10:$I$249,7,FALSE),0)</f>
        <v>0</v>
      </c>
      <c r="J57" s="19">
        <f>IFERROR(VLOOKUP(A57,'[1]Ejecutado Devengado 2022'!$C$10:$J$249,8,FALSE),0)</f>
        <v>0</v>
      </c>
      <c r="K57" s="19">
        <f>IFERROR(VLOOKUP(A57,'[1]Ejecutado Devengado 2022'!$C$10:$K$249,9,FALSE),0)</f>
        <v>0</v>
      </c>
      <c r="L57" s="4">
        <f>IFERROR(VLOOKUP(A57,'[2]Ejecutado Devengado 2022'!$C$10:$S$251,10,FALSE),0)</f>
        <v>0</v>
      </c>
      <c r="M57" s="4">
        <f>IFERROR(VLOOKUP(A57,'[2]Ejecutado Devengado 2022'!$C$10:$S$251,11,FALSE),0)</f>
        <v>287098.15000000002</v>
      </c>
      <c r="N57" s="4">
        <f>IFERROR(VLOOKUP(A57,'[2]Ejecutado Devengado 2022'!$C$10:$S$251,12,FALSE),0)</f>
        <v>0</v>
      </c>
      <c r="O57" s="4">
        <f>IFERROR(VLOOKUP(A57,'[2]Ejecutado Devengado 2022'!$C$10:$S$251,13,FALSE),0)</f>
        <v>38701.64</v>
      </c>
      <c r="P57" s="4">
        <f>IFERROR(VLOOKUP(A57,'[2]Ejecutado Devengado 2022'!$C$10:$S$251,14,FALSE),0)</f>
        <v>20131.2</v>
      </c>
      <c r="Q57" s="4">
        <f>IFERROR(VLOOKUP(A57,'[2]Ejecutado Devengado 2022'!$C$10:$S$251,15,FALSE),0)</f>
        <v>24955.11</v>
      </c>
      <c r="R57" s="4">
        <f t="shared" si="5"/>
        <v>370886.10000000003</v>
      </c>
      <c r="S57" s="13"/>
      <c r="T57" s="17"/>
    </row>
    <row r="58" spans="1:21" ht="30" x14ac:dyDescent="0.25">
      <c r="A58" s="1" t="str">
        <f t="shared" si="4"/>
        <v>2.6.2</v>
      </c>
      <c r="B58" s="18" t="s">
        <v>60</v>
      </c>
      <c r="C58" s="4">
        <f t="shared" si="27"/>
        <v>0</v>
      </c>
      <c r="D58" s="4">
        <v>0</v>
      </c>
      <c r="E58" s="4">
        <v>0</v>
      </c>
      <c r="F58" s="4">
        <v>0</v>
      </c>
      <c r="G58" s="19">
        <f>IFERROR(VLOOKUP(A58,'[1]Ejecutado Devengado 2022'!C47:G283,5,FALSE),0)</f>
        <v>0</v>
      </c>
      <c r="H58" s="19">
        <f>IFERROR(VLOOKUP(A58,'[1]Ejecutado Devengado 2022'!$C$10:$H$246,6,FALSE),0)</f>
        <v>0</v>
      </c>
      <c r="I58" s="4">
        <f>IFERROR(VLOOKUP(A58,'[1]Ejecutado Devengado 2022'!$C$10:$I$249,7,FALSE),0)</f>
        <v>0</v>
      </c>
      <c r="J58" s="19">
        <f>IFERROR(VLOOKUP(A58,'[1]Ejecutado Devengado 2022'!$C$10:$J$249,8,FALSE),0)</f>
        <v>0</v>
      </c>
      <c r="K58" s="19">
        <f>IFERROR(VLOOKUP(A58,'[1]Ejecutado Devengado 2022'!$C$10:$K$249,9,FALSE),0)</f>
        <v>0</v>
      </c>
      <c r="L58" s="4">
        <f>IFERROR(VLOOKUP(A58,'[2]Ejecutado Devengado 2022'!$C$10:$S$251,10,FALSE),0)</f>
        <v>0</v>
      </c>
      <c r="M58" s="4">
        <f>IFERROR(VLOOKUP(A58,'[2]Ejecutado Devengado 2022'!$C$10:$S$251,11,FALSE),0)</f>
        <v>0</v>
      </c>
      <c r="N58" s="4">
        <f>IFERROR(VLOOKUP(A58,'[2]Ejecutado Devengado 2022'!$C$10:$S$251,12,FALSE),0)</f>
        <v>0</v>
      </c>
      <c r="O58" s="4">
        <f>IFERROR(VLOOKUP(A58,'[2]Ejecutado Devengado 2022'!$C$10:$S$251,13,FALSE),0)</f>
        <v>0</v>
      </c>
      <c r="P58" s="4">
        <f>IFERROR(VLOOKUP(A58,'[2]Ejecutado Devengado 2022'!$C$10:$S$251,14,FALSE),0)</f>
        <v>0</v>
      </c>
      <c r="Q58" s="4">
        <f>IFERROR(VLOOKUP(A58,'[2]Ejecutado Devengado 2022'!$C$10:$S$251,15,FALSE),0)</f>
        <v>0</v>
      </c>
      <c r="R58" s="4">
        <f t="shared" si="5"/>
        <v>0</v>
      </c>
      <c r="S58" s="13"/>
      <c r="T58" s="17"/>
    </row>
    <row r="59" spans="1:21" ht="30" x14ac:dyDescent="0.25">
      <c r="A59" s="1" t="str">
        <f t="shared" si="4"/>
        <v>2.6.3</v>
      </c>
      <c r="B59" s="18" t="s">
        <v>61</v>
      </c>
      <c r="C59" s="4">
        <f t="shared" si="27"/>
        <v>0</v>
      </c>
      <c r="D59" s="4">
        <v>1540296</v>
      </c>
      <c r="E59" s="4">
        <v>1540296</v>
      </c>
      <c r="F59" s="4">
        <v>0</v>
      </c>
      <c r="G59" s="19">
        <f>IFERROR(VLOOKUP(A59,'[1]Ejecutado Devengado 2022'!C48:G284,5,FALSE),0)</f>
        <v>0</v>
      </c>
      <c r="H59" s="19">
        <f>IFERROR(VLOOKUP(A59,'[1]Ejecutado Devengado 2022'!$C$10:$H$246,6,FALSE),0)</f>
        <v>0</v>
      </c>
      <c r="I59" s="4">
        <f>IFERROR(VLOOKUP(A59,'[1]Ejecutado Devengado 2022'!$C$10:$I$249,7,FALSE),0)</f>
        <v>0</v>
      </c>
      <c r="J59" s="19">
        <f>IFERROR(VLOOKUP(A59,'[1]Ejecutado Devengado 2022'!$C$10:$J$249,8,FALSE),0)</f>
        <v>0</v>
      </c>
      <c r="K59" s="19">
        <f>IFERROR(VLOOKUP(A59,'[1]Ejecutado Devengado 2022'!$C$10:$K$249,9,FALSE),0)</f>
        <v>0</v>
      </c>
      <c r="L59" s="4">
        <f>IFERROR(VLOOKUP(A59,'[2]Ejecutado Devengado 2022'!$C$10:$S$251,10,FALSE),0)</f>
        <v>0</v>
      </c>
      <c r="M59" s="4">
        <f>IFERROR(VLOOKUP(A59,'[2]Ejecutado Devengado 2022'!$C$10:$S$251,11,FALSE),0)</f>
        <v>0</v>
      </c>
      <c r="N59" s="4">
        <f>IFERROR(VLOOKUP(A59,'[2]Ejecutado Devengado 2022'!$C$10:$S$251,12,FALSE),0)</f>
        <v>0</v>
      </c>
      <c r="O59" s="4">
        <f>IFERROR(VLOOKUP(A59,'[2]Ejecutado Devengado 2022'!$C$10:$S$251,13,FALSE),0)</f>
        <v>0</v>
      </c>
      <c r="P59" s="4">
        <f>IFERROR(VLOOKUP(A59,'[2]Ejecutado Devengado 2022'!$C$10:$S$251,14,FALSE),0)</f>
        <v>0</v>
      </c>
      <c r="Q59" s="4">
        <f>IFERROR(VLOOKUP(A59,'[2]Ejecutado Devengado 2022'!$C$10:$S$251,15,FALSE),0)</f>
        <v>0</v>
      </c>
      <c r="R59" s="4">
        <f t="shared" si="5"/>
        <v>0</v>
      </c>
      <c r="S59" s="13"/>
      <c r="T59" s="17"/>
    </row>
    <row r="60" spans="1:21" ht="30" x14ac:dyDescent="0.25">
      <c r="A60" s="1" t="str">
        <f t="shared" si="4"/>
        <v>2.6.4</v>
      </c>
      <c r="B60" s="18" t="s">
        <v>62</v>
      </c>
      <c r="C60" s="4">
        <f t="shared" si="27"/>
        <v>0</v>
      </c>
      <c r="D60" s="4">
        <v>0</v>
      </c>
      <c r="E60" s="4">
        <v>0</v>
      </c>
      <c r="F60" s="4">
        <v>0</v>
      </c>
      <c r="G60" s="19">
        <f>IFERROR(VLOOKUP(A60,'[1]Ejecutado Devengado 2022'!C49:G285,5,FALSE),0)</f>
        <v>0</v>
      </c>
      <c r="H60" s="19">
        <f>IFERROR(VLOOKUP(A60,'[1]Ejecutado Devengado 2022'!$C$10:$H$246,6,FALSE),0)</f>
        <v>0</v>
      </c>
      <c r="I60" s="4">
        <f>IFERROR(VLOOKUP(A60,'[1]Ejecutado Devengado 2022'!$C$10:$I$249,7,FALSE),0)</f>
        <v>0</v>
      </c>
      <c r="J60" s="19">
        <f>IFERROR(VLOOKUP(A60,'[1]Ejecutado Devengado 2022'!$C$10:$J$249,8,FALSE),0)</f>
        <v>0</v>
      </c>
      <c r="K60" s="19">
        <f>IFERROR(VLOOKUP(A60,'[1]Ejecutado Devengado 2022'!$C$10:$K$249,9,FALSE),0)</f>
        <v>0</v>
      </c>
      <c r="L60" s="4">
        <f>IFERROR(VLOOKUP(A60,'[2]Ejecutado Devengado 2022'!$C$10:$S$251,10,FALSE),0)</f>
        <v>0</v>
      </c>
      <c r="M60" s="4">
        <f>IFERROR(VLOOKUP(A60,'[2]Ejecutado Devengado 2022'!$C$10:$S$251,11,FALSE),0)</f>
        <v>0</v>
      </c>
      <c r="N60" s="4">
        <f>IFERROR(VLOOKUP(A60,'[2]Ejecutado Devengado 2022'!$C$10:$S$251,12,FALSE),0)</f>
        <v>0</v>
      </c>
      <c r="O60" s="4">
        <f>IFERROR(VLOOKUP(A60,'[2]Ejecutado Devengado 2022'!$C$10:$S$251,13,FALSE),0)</f>
        <v>0</v>
      </c>
      <c r="P60" s="4">
        <f>IFERROR(VLOOKUP(A60,'[2]Ejecutado Devengado 2022'!$C$10:$S$251,14,FALSE),0)</f>
        <v>0</v>
      </c>
      <c r="Q60" s="4">
        <f>IFERROR(VLOOKUP(A60,'[2]Ejecutado Devengado 2022'!$C$10:$S$251,15,FALSE),0)</f>
        <v>0</v>
      </c>
      <c r="R60" s="4">
        <f t="shared" si="5"/>
        <v>0</v>
      </c>
      <c r="S60" s="13"/>
      <c r="T60" s="17"/>
    </row>
    <row r="61" spans="1:21" x14ac:dyDescent="0.25">
      <c r="A61" s="1" t="str">
        <f t="shared" si="4"/>
        <v>2.6.5</v>
      </c>
      <c r="B61" s="18" t="s">
        <v>63</v>
      </c>
      <c r="C61" s="4">
        <f t="shared" si="27"/>
        <v>0</v>
      </c>
      <c r="D61" s="4">
        <v>1000000</v>
      </c>
      <c r="E61" s="4">
        <v>1000000</v>
      </c>
      <c r="F61" s="4">
        <v>0</v>
      </c>
      <c r="G61" s="19">
        <f>IFERROR(VLOOKUP(A61,'[1]Ejecutado Devengado 2022'!C50:G286,5,FALSE),0)</f>
        <v>0</v>
      </c>
      <c r="H61" s="19">
        <f>IFERROR(VLOOKUP(A61,'[1]Ejecutado Devengado 2022'!$C$10:$H$246,6,FALSE),0)</f>
        <v>0</v>
      </c>
      <c r="I61" s="4">
        <f>IFERROR(VLOOKUP(A61,'[1]Ejecutado Devengado 2022'!$C$10:$I$249,7,FALSE),0)</f>
        <v>0</v>
      </c>
      <c r="J61" s="19">
        <f>IFERROR(VLOOKUP(A61,'[1]Ejecutado Devengado 2022'!$C$10:$J$249,8,FALSE),0)</f>
        <v>0</v>
      </c>
      <c r="K61" s="19">
        <f>IFERROR(VLOOKUP(A61,'[1]Ejecutado Devengado 2022'!$C$10:$K$249,9,FALSE),0)</f>
        <v>0</v>
      </c>
      <c r="L61" s="4">
        <f>IFERROR(VLOOKUP(A61,'[2]Ejecutado Devengado 2022'!$C$10:$S$251,10,FALSE),0)</f>
        <v>224200</v>
      </c>
      <c r="M61" s="4">
        <f>IFERROR(VLOOKUP(A61,'[2]Ejecutado Devengado 2022'!$C$10:$S$251,11,FALSE),0)</f>
        <v>101750</v>
      </c>
      <c r="N61" s="4">
        <f>IFERROR(VLOOKUP(A61,'[2]Ejecutado Devengado 2022'!$C$10:$S$251,12,FALSE),0)</f>
        <v>0</v>
      </c>
      <c r="O61" s="4">
        <f>IFERROR(VLOOKUP(A61,'[2]Ejecutado Devengado 2022'!$C$10:$S$251,13,FALSE),0)</f>
        <v>0</v>
      </c>
      <c r="P61" s="4">
        <f>IFERROR(VLOOKUP(A61,'[2]Ejecutado Devengado 2022'!$C$10:$S$251,14,FALSE),0)</f>
        <v>59309.16</v>
      </c>
      <c r="Q61" s="4">
        <f>IFERROR(VLOOKUP(A61,'[2]Ejecutado Devengado 2022'!$C$10:$S$251,15,FALSE),0)</f>
        <v>0</v>
      </c>
      <c r="R61" s="4">
        <f t="shared" si="5"/>
        <v>385259.16000000003</v>
      </c>
      <c r="S61" s="13"/>
      <c r="T61" s="17"/>
    </row>
    <row r="62" spans="1:21" x14ac:dyDescent="0.25">
      <c r="A62" s="32" t="s">
        <v>90</v>
      </c>
      <c r="B62" s="18" t="s">
        <v>64</v>
      </c>
      <c r="C62" s="4">
        <f t="shared" si="27"/>
        <v>0</v>
      </c>
      <c r="D62" s="4">
        <v>0</v>
      </c>
      <c r="E62" s="4">
        <v>0</v>
      </c>
      <c r="F62" s="4">
        <v>0</v>
      </c>
      <c r="G62" s="19">
        <f>IFERROR(VLOOKUP(A62,'[1]Ejecutado Devengado 2022'!C51:G287,5,FALSE),0)</f>
        <v>0</v>
      </c>
      <c r="H62" s="19">
        <f>IFERROR(VLOOKUP(A62,'[1]Ejecutado Devengado 2022'!$C$10:$H$246,6,FALSE),0)</f>
        <v>0</v>
      </c>
      <c r="I62" s="4">
        <f>IFERROR(VLOOKUP(A62,'[1]Ejecutado Devengado 2022'!$C$10:$I$249,7,FALSE),0)</f>
        <v>0</v>
      </c>
      <c r="J62" s="19">
        <f>IFERROR(VLOOKUP(A62,'[1]Ejecutado Devengado 2022'!$C$10:$J$249,8,FALSE),0)</f>
        <v>0</v>
      </c>
      <c r="K62" s="19">
        <f>IFERROR(VLOOKUP(A62,'[1]Ejecutado Devengado 2022'!$C$10:$K$249,9,FALSE),0)</f>
        <v>0</v>
      </c>
      <c r="L62" s="4">
        <f>IFERROR(VLOOKUP(A62,'[2]Ejecutado Devengado 2022'!$C$10:$S$251,10,FALSE),0)</f>
        <v>0</v>
      </c>
      <c r="M62" s="4">
        <f>IFERROR(VLOOKUP(A62,'[2]Ejecutado Devengado 2022'!$C$10:$S$251,11,FALSE),0)</f>
        <v>0</v>
      </c>
      <c r="N62" s="4">
        <v>274232</v>
      </c>
      <c r="O62" s="4">
        <f>IFERROR(VLOOKUP(A62,'[2]Ejecutado Devengado 2022'!$C$10:$S$251,13,FALSE),0)</f>
        <v>0</v>
      </c>
      <c r="P62" s="4">
        <f>IFERROR(VLOOKUP(A62,'[2]Ejecutado Devengado 2022'!$C$10:$S$251,14,FALSE),0)</f>
        <v>0</v>
      </c>
      <c r="Q62" s="4">
        <f>IFERROR(VLOOKUP(A62,'[2]Ejecutado Devengado 2022'!$C$10:$S$251,15,FALSE),0)</f>
        <v>0</v>
      </c>
      <c r="R62" s="4">
        <f t="shared" si="5"/>
        <v>274232</v>
      </c>
      <c r="S62" s="13"/>
      <c r="T62" s="17"/>
      <c r="U62" s="4"/>
    </row>
    <row r="63" spans="1:21" x14ac:dyDescent="0.25">
      <c r="A63" s="1" t="str">
        <f t="shared" si="4"/>
        <v>2.6.7</v>
      </c>
      <c r="B63" s="18" t="s">
        <v>65</v>
      </c>
      <c r="C63" s="4">
        <f t="shared" si="27"/>
        <v>0</v>
      </c>
      <c r="D63" s="4">
        <v>300000</v>
      </c>
      <c r="E63" s="4">
        <v>300000</v>
      </c>
      <c r="F63" s="4">
        <v>0</v>
      </c>
      <c r="G63" s="19">
        <f>IFERROR(VLOOKUP(A63,'[1]Ejecutado Devengado 2022'!C52:G288,5,FALSE),0)</f>
        <v>0</v>
      </c>
      <c r="H63" s="19">
        <f>IFERROR(VLOOKUP(A63,'[1]Ejecutado Devengado 2022'!$C$10:$H$246,6,FALSE),0)</f>
        <v>0</v>
      </c>
      <c r="I63" s="4">
        <f>IFERROR(VLOOKUP(A63,'[1]Ejecutado Devengado 2022'!$C$10:$I$249,7,FALSE),0)</f>
        <v>0</v>
      </c>
      <c r="J63" s="19">
        <f>IFERROR(VLOOKUP(A63,'[1]Ejecutado Devengado 2022'!$C$10:$J$249,8,FALSE),0)</f>
        <v>0</v>
      </c>
      <c r="K63" s="19">
        <f>IFERROR(VLOOKUP(A63,'[1]Ejecutado Devengado 2022'!$C$10:$K$249,9,FALSE),0)</f>
        <v>0</v>
      </c>
      <c r="L63" s="4">
        <f>IFERROR(VLOOKUP(A63,'[2]Ejecutado Devengado 2022'!$C$10:$S$251,10,FALSE),0)</f>
        <v>0</v>
      </c>
      <c r="M63" s="4">
        <f>IFERROR(VLOOKUP(A63,'[2]Ejecutado Devengado 2022'!$C$10:$S$251,11,FALSE),0)</f>
        <v>0</v>
      </c>
      <c r="N63" s="4">
        <f>IFERROR(VLOOKUP(A63,'[2]Ejecutado Devengado 2022'!$C$10:$S$251,12,FALSE),0)</f>
        <v>0</v>
      </c>
      <c r="O63" s="4">
        <f>IFERROR(VLOOKUP(A63,'[2]Ejecutado Devengado 2022'!$C$10:$S$251,13,FALSE),0)</f>
        <v>0</v>
      </c>
      <c r="P63" s="4">
        <f>IFERROR(VLOOKUP(A63,'[2]Ejecutado Devengado 2022'!$C$10:$S$251,14,FALSE),0)</f>
        <v>0</v>
      </c>
      <c r="Q63" s="4">
        <f>IFERROR(VLOOKUP(A63,'[2]Ejecutado Devengado 2022'!$C$10:$S$251,15,FALSE),0)</f>
        <v>0</v>
      </c>
      <c r="R63" s="4">
        <f t="shared" si="5"/>
        <v>0</v>
      </c>
      <c r="S63" s="13"/>
      <c r="T63" s="17"/>
      <c r="U63" s="4"/>
    </row>
    <row r="64" spans="1:21" x14ac:dyDescent="0.25">
      <c r="A64" s="1" t="str">
        <f t="shared" si="4"/>
        <v>2.6.8</v>
      </c>
      <c r="B64" s="18" t="s">
        <v>66</v>
      </c>
      <c r="C64" s="4">
        <f t="shared" si="27"/>
        <v>0</v>
      </c>
      <c r="D64" s="4">
        <v>0</v>
      </c>
      <c r="E64" s="4">
        <v>0</v>
      </c>
      <c r="F64" s="4">
        <v>0</v>
      </c>
      <c r="G64" s="19">
        <f>IFERROR(VLOOKUP(A64,'[1]Ejecutado Devengado 2022'!C53:G289,5,FALSE),0)</f>
        <v>0</v>
      </c>
      <c r="H64" s="19">
        <f>IFERROR(VLOOKUP(A64,'[1]Ejecutado Devengado 2022'!$C$10:$H$246,6,FALSE),0)</f>
        <v>0</v>
      </c>
      <c r="I64" s="4">
        <f>IFERROR(VLOOKUP(A64,'[1]Ejecutado Devengado 2022'!$C$10:$I$249,7,FALSE),0)</f>
        <v>0</v>
      </c>
      <c r="J64" s="19">
        <f>IFERROR(VLOOKUP(A64,'[1]Ejecutado Devengado 2022'!$C$10:$J$249,8,FALSE),0)</f>
        <v>0</v>
      </c>
      <c r="K64" s="19">
        <f>IFERROR(VLOOKUP(A64,'[1]Ejecutado Devengado 2022'!$C$10:$K$249,9,FALSE),0)</f>
        <v>0</v>
      </c>
      <c r="L64" s="4">
        <f>IFERROR(VLOOKUP(A64,'[2]Ejecutado Devengado 2022'!$C$10:$S$251,10,FALSE),0)</f>
        <v>0</v>
      </c>
      <c r="M64" s="4">
        <f>IFERROR(VLOOKUP(A64,'[2]Ejecutado Devengado 2022'!$C$10:$S$251,11,FALSE),0)</f>
        <v>0</v>
      </c>
      <c r="N64" s="4">
        <f>IFERROR(VLOOKUP(A64,'[2]Ejecutado Devengado 2022'!$C$10:$S$251,12,FALSE),0)</f>
        <v>0</v>
      </c>
      <c r="O64" s="4">
        <f>IFERROR(VLOOKUP(A64,'[2]Ejecutado Devengado 2022'!$C$10:$S$251,13,FALSE),0)</f>
        <v>0</v>
      </c>
      <c r="P64" s="4">
        <f>IFERROR(VLOOKUP(A64,'[2]Ejecutado Devengado 2022'!$C$10:$S$251,14,FALSE),0)</f>
        <v>0</v>
      </c>
      <c r="Q64" s="4">
        <f>IFERROR(VLOOKUP(A64,'[2]Ejecutado Devengado 2022'!$C$10:$S$251,15,FALSE),0)</f>
        <v>0</v>
      </c>
      <c r="R64" s="4">
        <f t="shared" si="5"/>
        <v>0</v>
      </c>
      <c r="S64" s="13"/>
      <c r="T64" s="17"/>
    </row>
    <row r="65" spans="1:21" ht="30" x14ac:dyDescent="0.25">
      <c r="A65" s="1" t="str">
        <f t="shared" si="4"/>
        <v>2.6.9</v>
      </c>
      <c r="B65" s="18" t="s">
        <v>67</v>
      </c>
      <c r="C65" s="4">
        <f t="shared" si="27"/>
        <v>0</v>
      </c>
      <c r="D65" s="4">
        <v>0</v>
      </c>
      <c r="E65" s="4">
        <v>0</v>
      </c>
      <c r="F65" s="4">
        <v>0</v>
      </c>
      <c r="G65" s="19">
        <f>IFERROR(VLOOKUP(A65,'[1]Ejecutado Devengado 2022'!C54:G290,5,FALSE),0)</f>
        <v>0</v>
      </c>
      <c r="H65" s="19">
        <f>IFERROR(VLOOKUP(A65,'[1]Ejecutado Devengado 2022'!$C$10:$H$246,6,FALSE),0)</f>
        <v>0</v>
      </c>
      <c r="I65" s="4">
        <f>IFERROR(VLOOKUP(A65,'[1]Ejecutado Devengado 2022'!$C$10:$I$249,7,FALSE),0)</f>
        <v>0</v>
      </c>
      <c r="J65" s="19">
        <f>IFERROR(VLOOKUP(A65,'[1]Ejecutado Devengado 2022'!$C$10:$J$249,8,FALSE),0)</f>
        <v>0</v>
      </c>
      <c r="K65" s="19">
        <f>IFERROR(VLOOKUP(A65,'[1]Ejecutado Devengado 2022'!$C$10:$K$249,9,FALSE),0)</f>
        <v>0</v>
      </c>
      <c r="L65" s="4">
        <f>IFERROR(VLOOKUP(A65,'[2]Ejecutado Devengado 2022'!$C$10:$S$251,10,FALSE),0)</f>
        <v>0</v>
      </c>
      <c r="M65" s="4">
        <f>IFERROR(VLOOKUP(A65,'[2]Ejecutado Devengado 2022'!$C$10:$S$251,11,FALSE),0)</f>
        <v>0</v>
      </c>
      <c r="N65" s="4">
        <f>IFERROR(VLOOKUP(A65,'[2]Ejecutado Devengado 2022'!$C$10:$S$251,12,FALSE),0)</f>
        <v>0</v>
      </c>
      <c r="O65" s="4">
        <f>IFERROR(VLOOKUP(A65,'[2]Ejecutado Devengado 2022'!$C$10:$S$251,13,FALSE),0)</f>
        <v>0</v>
      </c>
      <c r="P65" s="4">
        <f>IFERROR(VLOOKUP(A65,'[2]Ejecutado Devengado 2022'!$C$10:$S$251,14,FALSE),0)</f>
        <v>0</v>
      </c>
      <c r="Q65" s="4">
        <f>IFERROR(VLOOKUP(A65,'[2]Ejecutado Devengado 2022'!$C$10:$S$251,15,FALSE),0)</f>
        <v>0</v>
      </c>
      <c r="R65" s="4">
        <f t="shared" si="5"/>
        <v>0</v>
      </c>
      <c r="S65" s="13"/>
      <c r="T65" s="17"/>
      <c r="U65" s="4"/>
    </row>
    <row r="66" spans="1:21" x14ac:dyDescent="0.25">
      <c r="A66" s="1" t="str">
        <f t="shared" si="4"/>
        <v>2.7 -</v>
      </c>
      <c r="B66" s="14" t="s">
        <v>68</v>
      </c>
      <c r="C66" s="15">
        <f>SUM(C67:C70)</f>
        <v>0</v>
      </c>
      <c r="D66" s="15">
        <f>SUM(D67:D70)</f>
        <v>0</v>
      </c>
      <c r="E66" s="15">
        <f t="shared" ref="E66:K66" si="28">SUM(E67:E70)</f>
        <v>1000000</v>
      </c>
      <c r="F66" s="15">
        <f t="shared" si="28"/>
        <v>0</v>
      </c>
      <c r="G66" s="15">
        <f t="shared" si="28"/>
        <v>0</v>
      </c>
      <c r="H66" s="15">
        <f t="shared" si="28"/>
        <v>0</v>
      </c>
      <c r="I66" s="15">
        <f t="shared" si="28"/>
        <v>0</v>
      </c>
      <c r="J66" s="15">
        <f t="shared" si="28"/>
        <v>0</v>
      </c>
      <c r="K66" s="15">
        <f t="shared" si="28"/>
        <v>0</v>
      </c>
      <c r="L66" s="15">
        <f t="shared" ref="L66:N66" si="29">SUM(L67:L70)</f>
        <v>0</v>
      </c>
      <c r="M66" s="15">
        <f t="shared" si="29"/>
        <v>0</v>
      </c>
      <c r="N66" s="15">
        <f t="shared" si="29"/>
        <v>0</v>
      </c>
      <c r="O66" s="15">
        <f t="shared" ref="O66:P66" si="30">SUM(O67:O70)</f>
        <v>0</v>
      </c>
      <c r="P66" s="15">
        <f t="shared" si="30"/>
        <v>0</v>
      </c>
      <c r="Q66" s="15">
        <f t="shared" ref="Q66" si="31">SUM(Q67:Q70)</f>
        <v>0</v>
      </c>
      <c r="R66" s="15">
        <f>SUM(R67:R70)</f>
        <v>0</v>
      </c>
      <c r="S66" s="16"/>
      <c r="U66" s="16"/>
    </row>
    <row r="67" spans="1:21" ht="17.45" customHeight="1" x14ac:dyDescent="0.25">
      <c r="A67" s="1" t="str">
        <f t="shared" si="4"/>
        <v>2.7.1</v>
      </c>
      <c r="B67" s="18" t="s">
        <v>69</v>
      </c>
      <c r="C67" s="4">
        <f>SUM(F67:K67)</f>
        <v>0</v>
      </c>
      <c r="D67" s="4">
        <v>0</v>
      </c>
      <c r="E67" s="4">
        <v>1000000</v>
      </c>
      <c r="F67" s="4">
        <v>0</v>
      </c>
      <c r="G67" s="19">
        <f>IFERROR(VLOOKUP(A67,'[1]Ejecutado Devengado 2022'!C56:G292,5,FALSE),0)</f>
        <v>0</v>
      </c>
      <c r="H67" s="19">
        <f>IFERROR(VLOOKUP(A67,'[1]Ejecutado Devengado 2022'!$C$10:$H$246,6,FALSE),0)</f>
        <v>0</v>
      </c>
      <c r="I67" s="4">
        <f>IFERROR(VLOOKUP(A67,'[1]Ejecutado Devengado 2022'!$C$10:$I$249,7,FALSE),0)</f>
        <v>0</v>
      </c>
      <c r="J67" s="19">
        <f>IFERROR(VLOOKUP(A67,'[1]Ejecutado Devengado 2022'!$C$10:$J$249,8,FALSE),0)</f>
        <v>0</v>
      </c>
      <c r="K67" s="19">
        <f>IFERROR(VLOOKUP(A67,'[1]Ejecutado Devengado 2022'!$C$10:$K$249,9,FALSE),0)</f>
        <v>0</v>
      </c>
      <c r="L67" s="4">
        <f>IFERROR(VLOOKUP(A67,'[2]Ejecutado Devengado 2022'!$C$10:$S$251,10,FALSE),0)</f>
        <v>0</v>
      </c>
      <c r="M67" s="4">
        <f>IFERROR(VLOOKUP(A67,'[2]Ejecutado Devengado 2022'!$C$10:$S$251,11,FALSE),0)</f>
        <v>0</v>
      </c>
      <c r="N67" s="4">
        <f>IFERROR(VLOOKUP(A67,'[2]Ejecutado Devengado 2022'!$C$10:$S$251,12,FALSE),0)</f>
        <v>0</v>
      </c>
      <c r="O67" s="4">
        <f>IFERROR(VLOOKUP(A67,'[2]Ejecutado Devengado 2022'!$C$10:$S$251,13,FALSE),0)</f>
        <v>0</v>
      </c>
      <c r="P67" s="4">
        <f>IFERROR(VLOOKUP(A67,'[2]Ejecutado Devengado 2022'!$C$10:$S$251,14,FALSE),0)</f>
        <v>0</v>
      </c>
      <c r="Q67" s="4">
        <f>IFERROR(VLOOKUP(A67,'[2]Ejecutado Devengado 2022'!$C$10:$S$251,15,FALSE),0)</f>
        <v>0</v>
      </c>
      <c r="R67" s="4">
        <f t="shared" si="5"/>
        <v>0</v>
      </c>
      <c r="S67" s="13"/>
      <c r="T67" s="17"/>
    </row>
    <row r="68" spans="1:21" ht="19.899999999999999" customHeight="1" x14ac:dyDescent="0.25">
      <c r="A68" s="1" t="str">
        <f t="shared" si="4"/>
        <v>2.7.2</v>
      </c>
      <c r="B68" s="18" t="s">
        <v>70</v>
      </c>
      <c r="C68" s="4">
        <f>SUM(F68:K68)</f>
        <v>0</v>
      </c>
      <c r="D68" s="4">
        <v>0</v>
      </c>
      <c r="E68" s="4">
        <v>0</v>
      </c>
      <c r="F68" s="4">
        <v>0</v>
      </c>
      <c r="G68" s="19">
        <f>IFERROR(VLOOKUP(A68,'[1]Ejecutado Devengado 2022'!C57:G293,5,FALSE),0)</f>
        <v>0</v>
      </c>
      <c r="H68" s="19">
        <f>IFERROR(VLOOKUP(A68,'[1]Ejecutado Devengado 2022'!$C$10:$H$246,6,FALSE),0)</f>
        <v>0</v>
      </c>
      <c r="I68" s="4">
        <f>IFERROR(VLOOKUP(A68,'[1]Ejecutado Devengado 2022'!$C$10:$I$249,7,FALSE),0)</f>
        <v>0</v>
      </c>
      <c r="J68" s="19">
        <f>IFERROR(VLOOKUP(A68,'[1]Ejecutado Devengado 2022'!$C$10:$J$249,8,FALSE),0)</f>
        <v>0</v>
      </c>
      <c r="K68" s="19">
        <f>IFERROR(VLOOKUP(A68,'[1]Ejecutado Devengado 2022'!$C$10:$K$249,9,FALSE),0)</f>
        <v>0</v>
      </c>
      <c r="L68" s="4">
        <f>IFERROR(VLOOKUP(A68,'[2]Ejecutado Devengado 2022'!$C$10:$S$251,10,FALSE),0)</f>
        <v>0</v>
      </c>
      <c r="M68" s="4">
        <f>IFERROR(VLOOKUP(A68,'[2]Ejecutado Devengado 2022'!$C$10:$S$251,11,FALSE),0)</f>
        <v>0</v>
      </c>
      <c r="N68" s="4">
        <f>IFERROR(VLOOKUP(A68,'[2]Ejecutado Devengado 2022'!$C$10:$S$251,12,FALSE),0)</f>
        <v>0</v>
      </c>
      <c r="O68" s="4">
        <f>IFERROR(VLOOKUP(A68,'[2]Ejecutado Devengado 2022'!$C$10:$S$251,13,FALSE),0)</f>
        <v>0</v>
      </c>
      <c r="P68" s="4">
        <f>IFERROR(VLOOKUP(A68,'[2]Ejecutado Devengado 2022'!$C$10:$S$251,14,FALSE),0)</f>
        <v>0</v>
      </c>
      <c r="Q68" s="4">
        <f>IFERROR(VLOOKUP(A68,'[2]Ejecutado Devengado 2022'!$C$10:$S$251,15,FALSE),0)</f>
        <v>0</v>
      </c>
      <c r="R68" s="4">
        <f t="shared" si="5"/>
        <v>0</v>
      </c>
      <c r="S68" s="13"/>
      <c r="T68" s="17"/>
      <c r="U68" s="4"/>
    </row>
    <row r="69" spans="1:21" x14ac:dyDescent="0.25">
      <c r="A69" s="1" t="str">
        <f t="shared" si="4"/>
        <v>2.7.3</v>
      </c>
      <c r="B69" s="18" t="s">
        <v>71</v>
      </c>
      <c r="C69" s="4">
        <f>SUM(F69:K69)</f>
        <v>0</v>
      </c>
      <c r="D69" s="4">
        <v>0</v>
      </c>
      <c r="E69" s="4">
        <v>0</v>
      </c>
      <c r="F69" s="4">
        <v>0</v>
      </c>
      <c r="G69" s="19">
        <f>IFERROR(VLOOKUP(A69,'[1]Ejecutado Devengado 2022'!C58:G294,5,FALSE),0)</f>
        <v>0</v>
      </c>
      <c r="H69" s="19">
        <f>IFERROR(VLOOKUP(A69,'[1]Ejecutado Devengado 2022'!$C$10:$H$246,6,FALSE),0)</f>
        <v>0</v>
      </c>
      <c r="I69" s="4">
        <f>IFERROR(VLOOKUP(A69,'[1]Ejecutado Devengado 2022'!$C$10:$I$249,7,FALSE),0)</f>
        <v>0</v>
      </c>
      <c r="J69" s="19">
        <f>IFERROR(VLOOKUP(A69,'[1]Ejecutado Devengado 2022'!$C$10:$J$249,8,FALSE),0)</f>
        <v>0</v>
      </c>
      <c r="K69" s="19">
        <f>IFERROR(VLOOKUP(A69,'[1]Ejecutado Devengado 2022'!$C$10:$K$249,9,FALSE),0)</f>
        <v>0</v>
      </c>
      <c r="L69" s="4">
        <f>IFERROR(VLOOKUP(A69,'[2]Ejecutado Devengado 2022'!$C$10:$S$251,10,FALSE),0)</f>
        <v>0</v>
      </c>
      <c r="M69" s="4">
        <f>IFERROR(VLOOKUP(A69,'[2]Ejecutado Devengado 2022'!$C$10:$S$251,11,FALSE),0)</f>
        <v>0</v>
      </c>
      <c r="N69" s="4">
        <f>IFERROR(VLOOKUP(A69,'[2]Ejecutado Devengado 2022'!$C$10:$S$251,12,FALSE),0)</f>
        <v>0</v>
      </c>
      <c r="O69" s="4">
        <f>IFERROR(VLOOKUP(A69,'[2]Ejecutado Devengado 2022'!$C$10:$S$251,13,FALSE),0)</f>
        <v>0</v>
      </c>
      <c r="P69" s="4">
        <f>IFERROR(VLOOKUP(A69,'[2]Ejecutado Devengado 2022'!$C$10:$S$251,14,FALSE),0)</f>
        <v>0</v>
      </c>
      <c r="Q69" s="4">
        <f>IFERROR(VLOOKUP(A69,'[2]Ejecutado Devengado 2022'!$C$10:$S$251,15,FALSE),0)</f>
        <v>0</v>
      </c>
      <c r="R69" s="4">
        <f t="shared" si="5"/>
        <v>0</v>
      </c>
      <c r="S69" s="13"/>
      <c r="T69" s="17"/>
      <c r="U69" s="4"/>
    </row>
    <row r="70" spans="1:21" ht="42" customHeight="1" x14ac:dyDescent="0.25">
      <c r="A70" s="1" t="str">
        <f t="shared" si="4"/>
        <v>2.7.4</v>
      </c>
      <c r="B70" s="18" t="s">
        <v>72</v>
      </c>
      <c r="C70" s="4">
        <f>SUM(F70:K70)</f>
        <v>0</v>
      </c>
      <c r="D70" s="4">
        <v>0</v>
      </c>
      <c r="E70" s="4">
        <v>0</v>
      </c>
      <c r="F70" s="4">
        <v>0</v>
      </c>
      <c r="G70" s="19">
        <f>IFERROR(VLOOKUP(A70,'[1]Ejecutado Devengado 2022'!C59:G295,5,FALSE),0)</f>
        <v>0</v>
      </c>
      <c r="H70" s="19">
        <f>IFERROR(VLOOKUP(A70,'[1]Ejecutado Devengado 2022'!$C$10:$H$246,6,FALSE),0)</f>
        <v>0</v>
      </c>
      <c r="I70" s="4">
        <f>IFERROR(VLOOKUP(A70,'[1]Ejecutado Devengado 2022'!$C$10:$I$249,7,FALSE),0)</f>
        <v>0</v>
      </c>
      <c r="J70" s="19">
        <f>IFERROR(VLOOKUP(A70,'[1]Ejecutado Devengado 2022'!$C$10:$J$249,8,FALSE),0)</f>
        <v>0</v>
      </c>
      <c r="K70" s="19">
        <f>IFERROR(VLOOKUP(A70,'[1]Ejecutado Devengado 2022'!$C$10:$K$249,9,FALSE),0)</f>
        <v>0</v>
      </c>
      <c r="L70" s="4">
        <f>IFERROR(VLOOKUP(A70,'[2]Ejecutado Devengado 2022'!$C$10:$S$251,10,FALSE),0)</f>
        <v>0</v>
      </c>
      <c r="M70" s="4">
        <f>IFERROR(VLOOKUP(A70,'[2]Ejecutado Devengado 2022'!$C$10:$S$251,11,FALSE),0)</f>
        <v>0</v>
      </c>
      <c r="N70" s="4">
        <f>IFERROR(VLOOKUP(A70,'[2]Ejecutado Devengado 2022'!$C$10:$S$251,12,FALSE),0)</f>
        <v>0</v>
      </c>
      <c r="O70" s="4">
        <f>IFERROR(VLOOKUP(A70,'[2]Ejecutado Devengado 2022'!$C$10:$S$251,13,FALSE),0)</f>
        <v>0</v>
      </c>
      <c r="P70" s="4">
        <f>IFERROR(VLOOKUP(A70,'[2]Ejecutado Devengado 2022'!$C$10:$S$251,14,FALSE),0)</f>
        <v>0</v>
      </c>
      <c r="Q70" s="4">
        <f>IFERROR(VLOOKUP(A70,'[2]Ejecutado Devengado 2022'!$C$10:$S$251,15,FALSE),0)</f>
        <v>0</v>
      </c>
      <c r="R70" s="4">
        <f t="shared" si="5"/>
        <v>0</v>
      </c>
      <c r="S70" s="13"/>
      <c r="T70" s="17"/>
      <c r="U70" s="4"/>
    </row>
    <row r="71" spans="1:21" ht="15.75" x14ac:dyDescent="0.25">
      <c r="B71" s="23" t="s">
        <v>73</v>
      </c>
      <c r="C71" s="24">
        <f>SUM(C66,C56,C48,C40,C30,C20,C14)</f>
        <v>170255562.15000004</v>
      </c>
      <c r="D71" s="24">
        <f>SUM(D66,D56,D48,D40,D30,D20,D14)</f>
        <v>389714537</v>
      </c>
      <c r="E71" s="24">
        <f t="shared" ref="E71" si="32">SUM(E66,E56,E48,E40,E30,E20,E14)</f>
        <v>457784585.37</v>
      </c>
      <c r="F71" s="24">
        <f>SUM(F66,F56,F48,F40,F30,F20,F14)</f>
        <v>0</v>
      </c>
      <c r="G71" s="24">
        <f t="shared" ref="G71:K71" si="33">SUM(G66,G56,G48,G40,G30,G20,G14)</f>
        <v>38197214.949999996</v>
      </c>
      <c r="H71" s="24">
        <f t="shared" si="33"/>
        <v>21468948.5</v>
      </c>
      <c r="I71" s="24">
        <f t="shared" si="33"/>
        <v>23330605.930000003</v>
      </c>
      <c r="J71" s="24">
        <f t="shared" si="33"/>
        <v>24446194.050000004</v>
      </c>
      <c r="K71" s="24">
        <f t="shared" si="33"/>
        <v>24702005.590000004</v>
      </c>
      <c r="L71" s="24">
        <f t="shared" ref="L71:N71" si="34">SUM(L66,L56,L48,L40,L30,L20,L14)</f>
        <v>25693224.690000005</v>
      </c>
      <c r="M71" s="24">
        <f t="shared" si="34"/>
        <v>39290509.390000001</v>
      </c>
      <c r="N71" s="24">
        <f t="shared" si="34"/>
        <v>28085362.219999999</v>
      </c>
      <c r="O71" s="24">
        <f t="shared" ref="O71:P71" si="35">SUM(O66,O56,O48,O40,O30,O20,O14)</f>
        <v>27013554.359999999</v>
      </c>
      <c r="P71" s="24">
        <f t="shared" si="35"/>
        <v>48882939.429999992</v>
      </c>
      <c r="Q71" s="24">
        <f t="shared" ref="Q71" si="36">SUM(Q66,Q56,Q48,Q40,Q30,Q20,Q14)</f>
        <v>57677344.600000001</v>
      </c>
      <c r="R71" s="24">
        <f>SUM(R66,R56,R48,R40,R30,R20,R14)</f>
        <v>358787903.70999998</v>
      </c>
      <c r="S71" s="16"/>
      <c r="T71" s="17"/>
      <c r="U71" s="16"/>
    </row>
    <row r="72" spans="1:21" x14ac:dyDescent="0.25">
      <c r="B72" s="1" t="s">
        <v>74</v>
      </c>
      <c r="C72" s="4"/>
      <c r="D72" s="4"/>
      <c r="E72" s="4"/>
      <c r="F72" s="4"/>
      <c r="G72" s="4"/>
      <c r="H72" s="4"/>
      <c r="I72" s="5"/>
      <c r="R72" s="4"/>
    </row>
    <row r="73" spans="1:21" x14ac:dyDescent="0.25">
      <c r="B73" s="1" t="s">
        <v>92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T73" s="13"/>
    </row>
    <row r="74" spans="1:21" x14ac:dyDescent="0.25">
      <c r="E74" s="31"/>
      <c r="F74" s="13"/>
      <c r="G74" s="13"/>
      <c r="H74" s="13"/>
      <c r="I74" s="13"/>
      <c r="K74" s="4"/>
      <c r="L74" s="4"/>
      <c r="M74" s="4"/>
      <c r="N74" s="4"/>
      <c r="O74" s="4"/>
      <c r="P74" s="4"/>
      <c r="Q74" s="4"/>
      <c r="S74" s="22"/>
      <c r="T74" s="25"/>
    </row>
    <row r="75" spans="1:21" x14ac:dyDescent="0.25">
      <c r="B75" s="16" t="s">
        <v>75</v>
      </c>
      <c r="E75" s="4"/>
      <c r="F75" s="13"/>
      <c r="G75" s="13"/>
      <c r="H75" s="13"/>
      <c r="I75" s="13"/>
      <c r="K75" s="4"/>
      <c r="L75" s="4"/>
      <c r="M75" s="4"/>
      <c r="N75" s="4"/>
      <c r="O75" s="4"/>
      <c r="P75" s="4"/>
      <c r="Q75" s="4"/>
      <c r="S75" s="22"/>
      <c r="T75" s="25"/>
    </row>
    <row r="76" spans="1:21" x14ac:dyDescent="0.25">
      <c r="B76" s="1" t="s">
        <v>76</v>
      </c>
      <c r="F76" s="13"/>
      <c r="G76" s="13"/>
      <c r="H76" s="13"/>
      <c r="I76" s="13"/>
      <c r="K76" s="4"/>
      <c r="L76" s="4"/>
      <c r="M76" s="4"/>
      <c r="N76" s="4"/>
      <c r="O76" s="4"/>
      <c r="P76" s="4"/>
      <c r="Q76" s="4"/>
      <c r="S76" s="22"/>
      <c r="T76" s="25"/>
    </row>
    <row r="77" spans="1:21" x14ac:dyDescent="0.25">
      <c r="B77" s="1" t="s">
        <v>77</v>
      </c>
      <c r="F77" s="13"/>
      <c r="G77" s="13"/>
      <c r="H77" s="13"/>
      <c r="I77" s="13"/>
      <c r="K77" s="4"/>
      <c r="L77" s="4"/>
      <c r="M77" s="4"/>
      <c r="N77" s="4"/>
      <c r="O77" s="4"/>
      <c r="P77" s="4"/>
      <c r="Q77" s="4"/>
      <c r="R77" s="4"/>
      <c r="S77" s="22"/>
      <c r="T77" s="25"/>
    </row>
    <row r="78" spans="1:21" x14ac:dyDescent="0.25">
      <c r="B78" s="1" t="s">
        <v>78</v>
      </c>
      <c r="F78" s="13"/>
      <c r="G78" s="13"/>
      <c r="H78" s="13"/>
      <c r="I78" s="13"/>
      <c r="K78" s="4"/>
      <c r="L78" s="4"/>
      <c r="M78" s="4"/>
      <c r="N78" s="4"/>
      <c r="O78" s="4"/>
      <c r="P78" s="4"/>
      <c r="Q78" s="4"/>
      <c r="S78" s="22"/>
      <c r="T78" s="25"/>
    </row>
    <row r="79" spans="1:21" x14ac:dyDescent="0.25">
      <c r="B79" s="1" t="s">
        <v>79</v>
      </c>
      <c r="F79" s="13"/>
      <c r="G79" s="13"/>
      <c r="H79" s="13"/>
      <c r="I79" s="13"/>
      <c r="K79" s="4"/>
      <c r="L79" s="4"/>
      <c r="M79" s="4"/>
      <c r="N79" s="4"/>
      <c r="O79" s="4"/>
      <c r="P79" s="4"/>
      <c r="Q79" s="4"/>
      <c r="S79" s="22"/>
      <c r="T79" s="25"/>
    </row>
    <row r="80" spans="1:21" x14ac:dyDescent="0.25">
      <c r="F80" s="13"/>
      <c r="G80" s="13"/>
      <c r="H80" s="13"/>
      <c r="I80" s="13"/>
      <c r="K80" s="4"/>
      <c r="L80" s="4"/>
      <c r="M80" s="4"/>
      <c r="N80" s="4"/>
      <c r="O80" s="4"/>
      <c r="P80" s="4"/>
      <c r="Q80" s="4"/>
      <c r="S80" s="22"/>
      <c r="T80" s="25"/>
    </row>
    <row r="81" spans="2:20" x14ac:dyDescent="0.25">
      <c r="F81" s="13"/>
      <c r="G81" s="13"/>
      <c r="H81" s="13"/>
      <c r="I81" s="13"/>
      <c r="K81" s="4"/>
      <c r="L81" s="4"/>
      <c r="M81" s="4"/>
      <c r="N81" s="4"/>
      <c r="O81" s="4"/>
      <c r="P81" s="4"/>
      <c r="Q81" s="4"/>
      <c r="S81" s="22"/>
      <c r="T81" s="25"/>
    </row>
    <row r="82" spans="2:20" x14ac:dyDescent="0.25">
      <c r="C82" s="4"/>
      <c r="D82" s="4"/>
      <c r="E82" s="4"/>
      <c r="F82" s="13"/>
      <c r="G82" s="13"/>
      <c r="H82" s="13"/>
      <c r="I82" s="13"/>
      <c r="K82" s="4"/>
      <c r="L82" s="4"/>
      <c r="M82" s="4"/>
      <c r="N82" s="4"/>
      <c r="O82" s="4"/>
      <c r="P82" s="4"/>
      <c r="Q82" s="4"/>
    </row>
    <row r="83" spans="2:20" x14ac:dyDescent="0.25">
      <c r="G83" s="13"/>
      <c r="H83" s="13"/>
      <c r="I83" s="13"/>
      <c r="K83" s="4"/>
      <c r="L83" s="4"/>
      <c r="M83" s="4"/>
      <c r="N83" s="4"/>
      <c r="O83" s="4"/>
      <c r="P83" s="4"/>
      <c r="Q83" s="4"/>
    </row>
    <row r="84" spans="2:20" x14ac:dyDescent="0.25">
      <c r="C84" s="1" t="s">
        <v>80</v>
      </c>
      <c r="D84" s="26" t="s">
        <v>81</v>
      </c>
      <c r="H84" s="27" t="s">
        <v>82</v>
      </c>
    </row>
    <row r="85" spans="2:20" ht="45" x14ac:dyDescent="0.25">
      <c r="B85" s="28"/>
      <c r="D85" s="29" t="s">
        <v>83</v>
      </c>
      <c r="F85" s="4"/>
      <c r="H85" s="30" t="s">
        <v>84</v>
      </c>
    </row>
  </sheetData>
  <mergeCells count="4">
    <mergeCell ref="B7:R7"/>
    <mergeCell ref="B8:R8"/>
    <mergeCell ref="B9:R9"/>
    <mergeCell ref="B10:R10"/>
  </mergeCells>
  <pageMargins left="0.43307086614173229" right="0.15748031496062992" top="0.35433070866141736" bottom="0.6692913385826772" header="0.31496062992125984" footer="0.15748031496062992"/>
  <pageSetup paperSize="5" scale="5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OAI</vt:lpstr>
      <vt:lpstr>'Plantilla Ejecución OAI'!Área_de_impresión</vt:lpstr>
      <vt:lpstr>'Plantilla Ejecución OAI'!Títulos_a_imprimir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Invitado</cp:lastModifiedBy>
  <cp:lastPrinted>2023-01-05T15:37:08Z</cp:lastPrinted>
  <dcterms:created xsi:type="dcterms:W3CDTF">2022-08-12T12:42:20Z</dcterms:created>
  <dcterms:modified xsi:type="dcterms:W3CDTF">2023-01-05T15:39:49Z</dcterms:modified>
</cp:coreProperties>
</file>