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Ejecución Presupuestaria 2024\"/>
    </mc:Choice>
  </mc:AlternateContent>
  <xr:revisionPtr revIDLastSave="0" documentId="13_ncr:1_{7C7542F1-93C6-427D-8FBB-2D44B0E3CFD3}" xr6:coauthVersionLast="47" xr6:coauthVersionMax="47" xr10:uidLastSave="{00000000-0000-0000-0000-000000000000}"/>
  <bookViews>
    <workbookView xWindow="-120" yWindow="-120" windowWidth="29040" windowHeight="15720" xr2:uid="{630120F5-4950-460B-80C8-B2669BE4EF04}"/>
  </bookViews>
  <sheets>
    <sheet name="Plantilla Ejecución OAI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OAI'!$A$12:$W$74</definedName>
    <definedName name="_xlnm.Print_Area" localSheetId="0">'Plantilla Ejecución OAI'!$B$4:$R$88</definedName>
    <definedName name="_xlnm.Print_Titles" localSheetId="0">'Plantilla Ejecución OAI'!$12:$12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0" i="1" l="1"/>
  <c r="P70" i="1"/>
  <c r="O70" i="1"/>
  <c r="V70" i="1" s="1"/>
  <c r="N70" i="1"/>
  <c r="M70" i="1"/>
  <c r="L70" i="1"/>
  <c r="K70" i="1"/>
  <c r="J70" i="1"/>
  <c r="I70" i="1"/>
  <c r="H70" i="1"/>
  <c r="G70" i="1"/>
  <c r="F70" i="1"/>
  <c r="E70" i="1"/>
  <c r="D70" i="1"/>
  <c r="A70" i="1"/>
  <c r="Q69" i="1"/>
  <c r="P69" i="1"/>
  <c r="O69" i="1"/>
  <c r="L69" i="1"/>
  <c r="K69" i="1"/>
  <c r="J69" i="1"/>
  <c r="I69" i="1"/>
  <c r="H69" i="1"/>
  <c r="G69" i="1"/>
  <c r="A69" i="1"/>
  <c r="F69" i="1" s="1"/>
  <c r="O68" i="1"/>
  <c r="A68" i="1"/>
  <c r="O67" i="1"/>
  <c r="D67" i="1"/>
  <c r="A67" i="1"/>
  <c r="A66" i="1"/>
  <c r="O65" i="1"/>
  <c r="D65" i="1"/>
  <c r="A65" i="1"/>
  <c r="O64" i="1"/>
  <c r="A64" i="1"/>
  <c r="O63" i="1"/>
  <c r="A63" i="1"/>
  <c r="O62" i="1"/>
  <c r="F62" i="1"/>
  <c r="A62" i="1"/>
  <c r="O61" i="1"/>
  <c r="V61" i="1" s="1"/>
  <c r="A61" i="1"/>
  <c r="O60" i="1"/>
  <c r="V60" i="1" s="1"/>
  <c r="A60" i="1"/>
  <c r="O59" i="1"/>
  <c r="V59" i="1" s="1"/>
  <c r="A59" i="1"/>
  <c r="O58" i="1"/>
  <c r="V58" i="1" s="1"/>
  <c r="A58" i="1"/>
  <c r="O57" i="1"/>
  <c r="V57" i="1" s="1"/>
  <c r="F57" i="1"/>
  <c r="A57" i="1"/>
  <c r="A56" i="1"/>
  <c r="Q55" i="1"/>
  <c r="O55" i="1"/>
  <c r="L55" i="1"/>
  <c r="K55" i="1"/>
  <c r="J55" i="1"/>
  <c r="G55" i="1"/>
  <c r="A55" i="1"/>
  <c r="O54" i="1"/>
  <c r="K54" i="1"/>
  <c r="H54" i="1"/>
  <c r="G54" i="1"/>
  <c r="F54" i="1"/>
  <c r="A54" i="1"/>
  <c r="O53" i="1"/>
  <c r="H53" i="1"/>
  <c r="G53" i="1"/>
  <c r="D53" i="1"/>
  <c r="A53" i="1"/>
  <c r="P52" i="1"/>
  <c r="O52" i="1"/>
  <c r="N52" i="1"/>
  <c r="K52" i="1"/>
  <c r="J52" i="1"/>
  <c r="A52" i="1"/>
  <c r="D52" i="1" s="1"/>
  <c r="O51" i="1"/>
  <c r="J51" i="1"/>
  <c r="F51" i="1"/>
  <c r="D51" i="1"/>
  <c r="A51" i="1"/>
  <c r="Q50" i="1"/>
  <c r="O50" i="1"/>
  <c r="N50" i="1"/>
  <c r="M50" i="1"/>
  <c r="L50" i="1"/>
  <c r="K50" i="1"/>
  <c r="J50" i="1"/>
  <c r="I50" i="1"/>
  <c r="T50" i="1" s="1"/>
  <c r="H50" i="1"/>
  <c r="G50" i="1"/>
  <c r="F50" i="1"/>
  <c r="S50" i="1" s="1"/>
  <c r="E50" i="1"/>
  <c r="D50" i="1"/>
  <c r="A50" i="1"/>
  <c r="P50" i="1" s="1"/>
  <c r="T49" i="1"/>
  <c r="S49" i="1"/>
  <c r="Q49" i="1"/>
  <c r="P49" i="1"/>
  <c r="O49" i="1"/>
  <c r="O48" i="1" s="1"/>
  <c r="N49" i="1"/>
  <c r="U49" i="1" s="1"/>
  <c r="M49" i="1"/>
  <c r="L49" i="1"/>
  <c r="K49" i="1"/>
  <c r="J49" i="1"/>
  <c r="I49" i="1"/>
  <c r="H49" i="1"/>
  <c r="G49" i="1"/>
  <c r="F49" i="1"/>
  <c r="A49" i="1"/>
  <c r="E49" i="1" s="1"/>
  <c r="A48" i="1"/>
  <c r="F48" i="1" s="1"/>
  <c r="V47" i="1"/>
  <c r="U47" i="1"/>
  <c r="T47" i="1"/>
  <c r="H47" i="1"/>
  <c r="A47" i="1"/>
  <c r="G47" i="1" s="1"/>
  <c r="V46" i="1"/>
  <c r="U46" i="1"/>
  <c r="T46" i="1"/>
  <c r="A46" i="1"/>
  <c r="V45" i="1"/>
  <c r="U45" i="1"/>
  <c r="T45" i="1"/>
  <c r="H45" i="1"/>
  <c r="G45" i="1"/>
  <c r="F45" i="1"/>
  <c r="S45" i="1" s="1"/>
  <c r="E45" i="1"/>
  <c r="W45" i="1" s="1"/>
  <c r="D45" i="1"/>
  <c r="A45" i="1"/>
  <c r="V44" i="1"/>
  <c r="U44" i="1"/>
  <c r="T44" i="1"/>
  <c r="A44" i="1"/>
  <c r="E44" i="1" s="1"/>
  <c r="V43" i="1"/>
  <c r="U43" i="1"/>
  <c r="T43" i="1"/>
  <c r="H43" i="1"/>
  <c r="F43" i="1"/>
  <c r="C43" i="1" s="1"/>
  <c r="E43" i="1"/>
  <c r="W43" i="1" s="1"/>
  <c r="D43" i="1"/>
  <c r="A43" i="1"/>
  <c r="G43" i="1" s="1"/>
  <c r="V42" i="1"/>
  <c r="U42" i="1"/>
  <c r="T42" i="1"/>
  <c r="H42" i="1"/>
  <c r="G42" i="1"/>
  <c r="F42" i="1"/>
  <c r="S42" i="1" s="1"/>
  <c r="E42" i="1"/>
  <c r="D42" i="1"/>
  <c r="A42" i="1"/>
  <c r="V41" i="1"/>
  <c r="U41" i="1"/>
  <c r="T41" i="1"/>
  <c r="F41" i="1"/>
  <c r="E41" i="1"/>
  <c r="A41" i="1"/>
  <c r="V40" i="1"/>
  <c r="U40" i="1"/>
  <c r="T40" i="1"/>
  <c r="A40" i="1"/>
  <c r="V39" i="1"/>
  <c r="U39" i="1"/>
  <c r="T39" i="1"/>
  <c r="F39" i="1"/>
  <c r="A39" i="1"/>
  <c r="V38" i="1"/>
  <c r="U38" i="1"/>
  <c r="T38" i="1"/>
  <c r="A38" i="1"/>
  <c r="V37" i="1"/>
  <c r="U37" i="1"/>
  <c r="T37" i="1"/>
  <c r="A37" i="1"/>
  <c r="V36" i="1"/>
  <c r="U36" i="1"/>
  <c r="T36" i="1"/>
  <c r="A36" i="1"/>
  <c r="V35" i="1"/>
  <c r="U35" i="1"/>
  <c r="T35" i="1"/>
  <c r="F35" i="1"/>
  <c r="A35" i="1"/>
  <c r="V34" i="1"/>
  <c r="U34" i="1"/>
  <c r="T34" i="1"/>
  <c r="F34" i="1"/>
  <c r="V33" i="1"/>
  <c r="U33" i="1"/>
  <c r="T33" i="1"/>
  <c r="F33" i="1"/>
  <c r="A33" i="1"/>
  <c r="V32" i="1"/>
  <c r="U32" i="1"/>
  <c r="T32" i="1"/>
  <c r="F32" i="1"/>
  <c r="A32" i="1"/>
  <c r="V31" i="1"/>
  <c r="U31" i="1"/>
  <c r="T31" i="1"/>
  <c r="A31" i="1"/>
  <c r="Q30" i="1"/>
  <c r="P30" i="1"/>
  <c r="O30" i="1"/>
  <c r="N30" i="1"/>
  <c r="M30" i="1"/>
  <c r="L30" i="1"/>
  <c r="U30" i="1" s="1"/>
  <c r="K30" i="1"/>
  <c r="J30" i="1"/>
  <c r="I30" i="1"/>
  <c r="A30" i="1"/>
  <c r="V29" i="1"/>
  <c r="A29" i="1"/>
  <c r="V28" i="1"/>
  <c r="A28" i="1"/>
  <c r="V27" i="1"/>
  <c r="A27" i="1"/>
  <c r="V26" i="1"/>
  <c r="F26" i="1"/>
  <c r="A26" i="1"/>
  <c r="V25" i="1"/>
  <c r="A25" i="1"/>
  <c r="V24" i="1"/>
  <c r="A24" i="1"/>
  <c r="V23" i="1"/>
  <c r="A23" i="1"/>
  <c r="O22" i="1"/>
  <c r="A22" i="1"/>
  <c r="O21" i="1"/>
  <c r="A21" i="1"/>
  <c r="A20" i="1"/>
  <c r="O19" i="1"/>
  <c r="A19" i="1"/>
  <c r="O18" i="1"/>
  <c r="A18" i="1"/>
  <c r="O17" i="1"/>
  <c r="F17" i="1"/>
  <c r="A17" i="1"/>
  <c r="O16" i="1"/>
  <c r="F16" i="1"/>
  <c r="A16" i="1"/>
  <c r="O15" i="1"/>
  <c r="F15" i="1"/>
  <c r="A15" i="1"/>
  <c r="S70" i="1" l="1"/>
  <c r="U50" i="1"/>
  <c r="S43" i="1"/>
  <c r="R70" i="1"/>
  <c r="W70" i="1" s="1"/>
  <c r="F59" i="1"/>
  <c r="N51" i="1"/>
  <c r="M51" i="1"/>
  <c r="I51" i="1"/>
  <c r="H51" i="1"/>
  <c r="P51" i="1"/>
  <c r="Q51" i="1"/>
  <c r="V51" i="1" s="1"/>
  <c r="L51" i="1"/>
  <c r="U51" i="1" s="1"/>
  <c r="K51" i="1"/>
  <c r="T30" i="1"/>
  <c r="F22" i="1"/>
  <c r="E51" i="1"/>
  <c r="W51" i="1" s="1"/>
  <c r="F38" i="1"/>
  <c r="E38" i="1"/>
  <c r="W38" i="1" s="1"/>
  <c r="G38" i="1"/>
  <c r="H38" i="1"/>
  <c r="D38" i="1"/>
  <c r="G51" i="1"/>
  <c r="S54" i="1"/>
  <c r="H68" i="1"/>
  <c r="G68" i="1"/>
  <c r="F68" i="1"/>
  <c r="D68" i="1"/>
  <c r="D66" i="1" s="1"/>
  <c r="E68" i="1"/>
  <c r="P68" i="1"/>
  <c r="M68" i="1"/>
  <c r="Q68" i="1"/>
  <c r="J68" i="1"/>
  <c r="N68" i="1"/>
  <c r="L68" i="1"/>
  <c r="K68" i="1"/>
  <c r="I68" i="1"/>
  <c r="U70" i="1"/>
  <c r="S69" i="1"/>
  <c r="S51" i="1"/>
  <c r="F23" i="1"/>
  <c r="F21" i="1"/>
  <c r="D47" i="1"/>
  <c r="E47" i="1"/>
  <c r="F36" i="1"/>
  <c r="O66" i="1"/>
  <c r="T69" i="1"/>
  <c r="F47" i="1"/>
  <c r="F29" i="1"/>
  <c r="Q54" i="1"/>
  <c r="P54" i="1"/>
  <c r="N54" i="1"/>
  <c r="J54" i="1"/>
  <c r="I54" i="1"/>
  <c r="T54" i="1" s="1"/>
  <c r="E54" i="1"/>
  <c r="W54" i="1" s="1"/>
  <c r="D54" i="1"/>
  <c r="V69" i="1"/>
  <c r="V30" i="1"/>
  <c r="C42" i="1"/>
  <c r="C50" i="1"/>
  <c r="Q53" i="1"/>
  <c r="P53" i="1"/>
  <c r="K53" i="1"/>
  <c r="K48" i="1" s="1"/>
  <c r="J53" i="1"/>
  <c r="F53" i="1"/>
  <c r="E53" i="1"/>
  <c r="W53" i="1" s="1"/>
  <c r="L54" i="1"/>
  <c r="C49" i="1"/>
  <c r="R49" i="1"/>
  <c r="O14" i="1"/>
  <c r="D64" i="1"/>
  <c r="E19" i="1"/>
  <c r="I53" i="1"/>
  <c r="M54" i="1"/>
  <c r="F44" i="1"/>
  <c r="F40" i="1" s="1"/>
  <c r="R42" i="1"/>
  <c r="W42" i="1" s="1"/>
  <c r="G44" i="1"/>
  <c r="M53" i="1"/>
  <c r="C70" i="1"/>
  <c r="F61" i="1"/>
  <c r="F18" i="1"/>
  <c r="O20" i="1"/>
  <c r="N53" i="1"/>
  <c r="P55" i="1"/>
  <c r="V55" i="1" s="1"/>
  <c r="N55" i="1"/>
  <c r="M55" i="1"/>
  <c r="U55" i="1" s="1"/>
  <c r="I55" i="1"/>
  <c r="T55" i="1" s="1"/>
  <c r="H55" i="1"/>
  <c r="D55" i="1"/>
  <c r="F46" i="1"/>
  <c r="E46" i="1"/>
  <c r="E40" i="1" s="1"/>
  <c r="D19" i="1"/>
  <c r="F25" i="1"/>
  <c r="Q52" i="1"/>
  <c r="V52" i="1" s="1"/>
  <c r="M52" i="1"/>
  <c r="L52" i="1"/>
  <c r="U52" i="1" s="1"/>
  <c r="H52" i="1"/>
  <c r="H48" i="1" s="1"/>
  <c r="G52" i="1"/>
  <c r="G48" i="1" s="1"/>
  <c r="S48" i="1" s="1"/>
  <c r="L53" i="1"/>
  <c r="F24" i="1"/>
  <c r="H44" i="1"/>
  <c r="F31" i="1"/>
  <c r="V50" i="1"/>
  <c r="E52" i="1"/>
  <c r="E55" i="1"/>
  <c r="O56" i="1"/>
  <c r="F58" i="1"/>
  <c r="D44" i="1"/>
  <c r="F19" i="1"/>
  <c r="F27" i="1"/>
  <c r="F37" i="1"/>
  <c r="F52" i="1"/>
  <c r="F55" i="1"/>
  <c r="D63" i="1"/>
  <c r="T70" i="1"/>
  <c r="V49" i="1"/>
  <c r="R50" i="1"/>
  <c r="W50" i="1" s="1"/>
  <c r="I52" i="1"/>
  <c r="T52" i="1" s="1"/>
  <c r="F60" i="1"/>
  <c r="E60" i="1"/>
  <c r="M69" i="1"/>
  <c r="U69" i="1" s="1"/>
  <c r="N69" i="1"/>
  <c r="D69" i="1"/>
  <c r="D49" i="1"/>
  <c r="E69" i="1"/>
  <c r="V54" i="1" l="1"/>
  <c r="C51" i="1"/>
  <c r="V53" i="1"/>
  <c r="T68" i="1"/>
  <c r="F14" i="1"/>
  <c r="J48" i="1"/>
  <c r="O71" i="1"/>
  <c r="R69" i="1"/>
  <c r="W69" i="1" s="1"/>
  <c r="C69" i="1"/>
  <c r="W49" i="1"/>
  <c r="E48" i="1"/>
  <c r="S68" i="1"/>
  <c r="R68" i="1"/>
  <c r="W68" i="1" s="1"/>
  <c r="C68" i="1"/>
  <c r="C55" i="1"/>
  <c r="S55" i="1"/>
  <c r="R55" i="1"/>
  <c r="W55" i="1" s="1"/>
  <c r="S44" i="1"/>
  <c r="R44" i="1"/>
  <c r="W44" i="1" s="1"/>
  <c r="C44" i="1"/>
  <c r="S52" i="1"/>
  <c r="R52" i="1"/>
  <c r="W52" i="1" s="1"/>
  <c r="C52" i="1"/>
  <c r="Q48" i="1"/>
  <c r="P48" i="1"/>
  <c r="V48" i="1" s="1"/>
  <c r="I48" i="1"/>
  <c r="D48" i="1"/>
  <c r="U54" i="1"/>
  <c r="S47" i="1"/>
  <c r="C47" i="1"/>
  <c r="R47" i="1"/>
  <c r="W47" i="1" s="1"/>
  <c r="T51" i="1"/>
  <c r="C54" i="1"/>
  <c r="U53" i="1"/>
  <c r="U68" i="1"/>
  <c r="M48" i="1"/>
  <c r="S53" i="1"/>
  <c r="C53" i="1"/>
  <c r="C48" i="1" s="1"/>
  <c r="N48" i="1"/>
  <c r="T53" i="1"/>
  <c r="F30" i="1"/>
  <c r="L48" i="1"/>
  <c r="S38" i="1"/>
  <c r="C38" i="1"/>
  <c r="V68" i="1"/>
  <c r="T48" i="1" l="1"/>
  <c r="U48" i="1"/>
  <c r="R48" i="1"/>
  <c r="W48" i="1" s="1"/>
  <c r="K16" i="1" l="1"/>
  <c r="L16" i="1"/>
  <c r="N16" i="1"/>
  <c r="P16" i="1"/>
  <c r="V16" i="1" s="1"/>
  <c r="Q16" i="1"/>
  <c r="H16" i="1"/>
  <c r="I16" i="1"/>
  <c r="J16" i="1"/>
  <c r="M16" i="1"/>
  <c r="T16" i="1" l="1"/>
  <c r="U16" i="1"/>
  <c r="P19" i="1"/>
  <c r="Q19" i="1"/>
  <c r="Q15" i="1"/>
  <c r="P15" i="1"/>
  <c r="K15" i="1"/>
  <c r="J15" i="1"/>
  <c r="I15" i="1"/>
  <c r="L15" i="1"/>
  <c r="H15" i="1"/>
  <c r="V19" i="1" l="1"/>
  <c r="T15" i="1"/>
  <c r="V15" i="1"/>
  <c r="N19" i="1"/>
  <c r="E62" i="1" l="1"/>
  <c r="E34" i="1"/>
  <c r="E31" i="1" l="1"/>
  <c r="E22" i="1"/>
  <c r="E59" i="1"/>
  <c r="N15" i="1"/>
  <c r="E32" i="1" l="1"/>
  <c r="M15" i="1"/>
  <c r="U15" i="1" l="1"/>
  <c r="M19" i="1"/>
  <c r="L19" i="1" l="1"/>
  <c r="U19" i="1" s="1"/>
  <c r="K19" i="1" l="1"/>
  <c r="J19" i="1" l="1"/>
  <c r="I19" i="1" l="1"/>
  <c r="T19" i="1" l="1"/>
  <c r="H19" i="1"/>
  <c r="G16" i="1" l="1"/>
  <c r="G19" i="1"/>
  <c r="C16" i="1" l="1"/>
  <c r="R16" i="1"/>
  <c r="S16" i="1"/>
  <c r="G15" i="1"/>
  <c r="C19" i="1"/>
  <c r="S19" i="1"/>
  <c r="R19" i="1"/>
  <c r="W19" i="1" s="1"/>
  <c r="R15" i="1" l="1"/>
  <c r="C15" i="1"/>
  <c r="S15" i="1"/>
  <c r="P63" i="1" l="1"/>
  <c r="N63" i="1"/>
  <c r="M63" i="1"/>
  <c r="L63" i="1"/>
  <c r="U63" i="1" s="1"/>
  <c r="K63" i="1"/>
  <c r="J63" i="1"/>
  <c r="T63" i="1" s="1"/>
  <c r="I63" i="1"/>
  <c r="G63" i="1"/>
  <c r="H34" i="1"/>
  <c r="G34" i="1"/>
  <c r="C34" i="1" l="1"/>
  <c r="R34" i="1"/>
  <c r="W34" i="1" s="1"/>
  <c r="S34" i="1"/>
  <c r="Q63" i="1"/>
  <c r="V63" i="1" s="1"/>
  <c r="F63" i="1"/>
  <c r="H36" i="1"/>
  <c r="G36" i="1"/>
  <c r="L61" i="1"/>
  <c r="M61" i="1"/>
  <c r="N61" i="1"/>
  <c r="M62" i="1"/>
  <c r="L23" i="1"/>
  <c r="U23" i="1" s="1"/>
  <c r="L67" i="1"/>
  <c r="J22" i="1"/>
  <c r="G23" i="1"/>
  <c r="F67" i="1"/>
  <c r="N67" i="1"/>
  <c r="N66" i="1" s="1"/>
  <c r="K23" i="1"/>
  <c r="M23" i="1"/>
  <c r="I58" i="1"/>
  <c r="F64" i="1"/>
  <c r="N64" i="1"/>
  <c r="F65" i="1"/>
  <c r="N65" i="1"/>
  <c r="G22" i="1"/>
  <c r="L24" i="1"/>
  <c r="L22" i="1"/>
  <c r="J29" i="1"/>
  <c r="K64" i="1"/>
  <c r="H26" i="1"/>
  <c r="H23" i="1"/>
  <c r="N22" i="1"/>
  <c r="M29" i="1"/>
  <c r="M67" i="1"/>
  <c r="M66" i="1" s="1"/>
  <c r="H37" i="1"/>
  <c r="K27" i="1"/>
  <c r="I22" i="1"/>
  <c r="H24" i="1"/>
  <c r="J26" i="1"/>
  <c r="I29" i="1"/>
  <c r="H33" i="1"/>
  <c r="L27" i="1"/>
  <c r="H65" i="1"/>
  <c r="P65" i="1"/>
  <c r="G35" i="1"/>
  <c r="H46" i="1"/>
  <c r="J62" i="1"/>
  <c r="M65" i="1"/>
  <c r="G67" i="1"/>
  <c r="K67" i="1"/>
  <c r="K66" i="1" s="1"/>
  <c r="I23" i="1"/>
  <c r="I27" i="1"/>
  <c r="G37" i="1"/>
  <c r="G39" i="1"/>
  <c r="G62" i="1"/>
  <c r="K62" i="1"/>
  <c r="I62" i="1"/>
  <c r="I64" i="1"/>
  <c r="K65" i="1"/>
  <c r="T65" i="1" s="1"/>
  <c r="I65" i="1"/>
  <c r="H67" i="1"/>
  <c r="H66" i="1" s="1"/>
  <c r="P67" i="1"/>
  <c r="I67" i="1"/>
  <c r="J67" i="1"/>
  <c r="J66" i="1" s="1"/>
  <c r="L65" i="1"/>
  <c r="U65" i="1" s="1"/>
  <c r="J65" i="1"/>
  <c r="H64" i="1"/>
  <c r="P64" i="1"/>
  <c r="J64" i="1"/>
  <c r="L64" i="1"/>
  <c r="M64" i="1"/>
  <c r="N62" i="1"/>
  <c r="H62" i="1"/>
  <c r="P62" i="1"/>
  <c r="L62" i="1"/>
  <c r="U62" i="1" s="1"/>
  <c r="G61" i="1"/>
  <c r="I61" i="1"/>
  <c r="T61" i="1" s="1"/>
  <c r="G58" i="1"/>
  <c r="M58" i="1"/>
  <c r="N58" i="1"/>
  <c r="H58" i="1"/>
  <c r="G46" i="1"/>
  <c r="H41" i="1"/>
  <c r="H40" i="1" s="1"/>
  <c r="H39" i="1"/>
  <c r="H35" i="1"/>
  <c r="G33" i="1"/>
  <c r="G32" i="1"/>
  <c r="H32" i="1"/>
  <c r="G31" i="1"/>
  <c r="H31" i="1"/>
  <c r="L29" i="1"/>
  <c r="U29" i="1" s="1"/>
  <c r="H29" i="1"/>
  <c r="K29" i="1"/>
  <c r="M27" i="1"/>
  <c r="H27" i="1"/>
  <c r="G27" i="1"/>
  <c r="G26" i="1"/>
  <c r="I26" i="1"/>
  <c r="T26" i="1" s="1"/>
  <c r="L26" i="1"/>
  <c r="J24" i="1"/>
  <c r="I24" i="1"/>
  <c r="K24" i="1"/>
  <c r="J23" i="1"/>
  <c r="H22" i="1"/>
  <c r="P22" i="1"/>
  <c r="M22" i="1"/>
  <c r="G21" i="1"/>
  <c r="K21" i="1"/>
  <c r="M21" i="1"/>
  <c r="I21" i="1"/>
  <c r="N21" i="1"/>
  <c r="N20" i="1" s="1"/>
  <c r="M24" i="1"/>
  <c r="U24" i="1" s="1"/>
  <c r="H21" i="1"/>
  <c r="P21" i="1"/>
  <c r="G24" i="1"/>
  <c r="K26" i="1"/>
  <c r="J21" i="1"/>
  <c r="M26" i="1"/>
  <c r="L21" i="1"/>
  <c r="K22" i="1"/>
  <c r="G65" i="1"/>
  <c r="J27" i="1"/>
  <c r="H63" i="1"/>
  <c r="H61" i="1"/>
  <c r="G29" i="1"/>
  <c r="G64" i="1"/>
  <c r="G41" i="1"/>
  <c r="U64" i="1" l="1"/>
  <c r="G66" i="1"/>
  <c r="T29" i="1"/>
  <c r="U22" i="1"/>
  <c r="C26" i="1"/>
  <c r="S67" i="1"/>
  <c r="F66" i="1"/>
  <c r="H30" i="1"/>
  <c r="T64" i="1"/>
  <c r="S26" i="1"/>
  <c r="R26" i="1"/>
  <c r="G30" i="1"/>
  <c r="S30" i="1" s="1"/>
  <c r="R32" i="1"/>
  <c r="W32" i="1" s="1"/>
  <c r="C32" i="1"/>
  <c r="S32" i="1"/>
  <c r="H57" i="1"/>
  <c r="Q62" i="1"/>
  <c r="R62" i="1" s="1"/>
  <c r="W62" i="1" s="1"/>
  <c r="T62" i="1"/>
  <c r="T21" i="1"/>
  <c r="I57" i="1"/>
  <c r="Q22" i="1"/>
  <c r="R22" i="1" s="1"/>
  <c r="W22" i="1" s="1"/>
  <c r="C27" i="1"/>
  <c r="S27" i="1"/>
  <c r="R27" i="1"/>
  <c r="T22" i="1"/>
  <c r="S62" i="1"/>
  <c r="C62" i="1"/>
  <c r="Q21" i="1"/>
  <c r="R23" i="1"/>
  <c r="C23" i="1"/>
  <c r="S23" i="1"/>
  <c r="U61" i="1"/>
  <c r="C33" i="1"/>
  <c r="S33" i="1"/>
  <c r="R33" i="1"/>
  <c r="U58" i="1"/>
  <c r="Q67" i="1"/>
  <c r="Q66" i="1" s="1"/>
  <c r="T27" i="1"/>
  <c r="S22" i="1"/>
  <c r="I66" i="1"/>
  <c r="T67" i="1"/>
  <c r="P66" i="1"/>
  <c r="S39" i="1"/>
  <c r="R39" i="1"/>
  <c r="C39" i="1"/>
  <c r="R35" i="1"/>
  <c r="C35" i="1"/>
  <c r="S35" i="1"/>
  <c r="S65" i="1"/>
  <c r="U67" i="1"/>
  <c r="L66" i="1"/>
  <c r="M57" i="1"/>
  <c r="U21" i="1"/>
  <c r="R37" i="1"/>
  <c r="C37" i="1"/>
  <c r="S37" i="1"/>
  <c r="S64" i="1"/>
  <c r="C36" i="1"/>
  <c r="R36" i="1"/>
  <c r="S36" i="1"/>
  <c r="C24" i="1"/>
  <c r="R24" i="1"/>
  <c r="S24" i="1"/>
  <c r="S58" i="1"/>
  <c r="G57" i="1"/>
  <c r="U66" i="1"/>
  <c r="V22" i="1"/>
  <c r="U27" i="1"/>
  <c r="C63" i="1"/>
  <c r="F56" i="1"/>
  <c r="S63" i="1"/>
  <c r="R63" i="1"/>
  <c r="R21" i="1"/>
  <c r="C21" i="1"/>
  <c r="S21" i="1"/>
  <c r="V21" i="1"/>
  <c r="P20" i="1"/>
  <c r="R61" i="1"/>
  <c r="S61" i="1"/>
  <c r="C61" i="1"/>
  <c r="S46" i="1"/>
  <c r="C46" i="1"/>
  <c r="R46" i="1"/>
  <c r="W46" i="1" s="1"/>
  <c r="K58" i="1"/>
  <c r="T24" i="1"/>
  <c r="V62" i="1"/>
  <c r="P56" i="1"/>
  <c r="S29" i="1"/>
  <c r="C29" i="1"/>
  <c r="R29" i="1"/>
  <c r="C41" i="1"/>
  <c r="C40" i="1" s="1"/>
  <c r="R41" i="1"/>
  <c r="G40" i="1"/>
  <c r="S40" i="1" s="1"/>
  <c r="S41" i="1"/>
  <c r="Q65" i="1"/>
  <c r="R65" i="1" s="1"/>
  <c r="T23" i="1"/>
  <c r="Q64" i="1"/>
  <c r="V64" i="1" s="1"/>
  <c r="U26" i="1"/>
  <c r="S31" i="1"/>
  <c r="C31" i="1"/>
  <c r="R31" i="1"/>
  <c r="R30" i="1" l="1"/>
  <c r="W31" i="1"/>
  <c r="C30" i="1"/>
  <c r="V66" i="1"/>
  <c r="R57" i="1"/>
  <c r="V67" i="1"/>
  <c r="T66" i="1"/>
  <c r="C57" i="1"/>
  <c r="S57" i="1"/>
  <c r="U57" i="1"/>
  <c r="C58" i="1"/>
  <c r="C22" i="1"/>
  <c r="R58" i="1"/>
  <c r="V65" i="1"/>
  <c r="S66" i="1"/>
  <c r="W41" i="1"/>
  <c r="R40" i="1"/>
  <c r="W40" i="1" s="1"/>
  <c r="C65" i="1"/>
  <c r="T57" i="1"/>
  <c r="R67" i="1"/>
  <c r="R64" i="1"/>
  <c r="Q56" i="1"/>
  <c r="V56" i="1" s="1"/>
  <c r="C64" i="1"/>
  <c r="C67" i="1"/>
  <c r="C66" i="1" s="1"/>
  <c r="T58" i="1"/>
  <c r="Q20" i="1"/>
  <c r="V20" i="1" s="1"/>
  <c r="R66" i="1" l="1"/>
  <c r="F28" i="1" l="1"/>
  <c r="F20" i="1" l="1"/>
  <c r="F71" i="1" l="1"/>
  <c r="E57" i="1" l="1"/>
  <c r="E39" i="1" l="1"/>
  <c r="W39" i="1" s="1"/>
  <c r="D34" i="1"/>
  <c r="D57" i="1"/>
  <c r="D41" i="1"/>
  <c r="E24" i="1"/>
  <c r="W24" i="1" s="1"/>
  <c r="E21" i="1"/>
  <c r="E61" i="1"/>
  <c r="W61" i="1" s="1"/>
  <c r="D62" i="1"/>
  <c r="E23" i="1"/>
  <c r="W23" i="1" s="1"/>
  <c r="D46" i="1"/>
  <c r="E16" i="1"/>
  <c r="W16" i="1" s="1"/>
  <c r="E33" i="1"/>
  <c r="E26" i="1"/>
  <c r="W26" i="1" s="1"/>
  <c r="W57" i="1"/>
  <c r="E35" i="1" l="1"/>
  <c r="W35" i="1" s="1"/>
  <c r="W21" i="1"/>
  <c r="E64" i="1"/>
  <c r="W64" i="1" s="1"/>
  <c r="E37" i="1"/>
  <c r="W37" i="1" s="1"/>
  <c r="W33" i="1"/>
  <c r="D21" i="1"/>
  <c r="E63" i="1"/>
  <c r="W63" i="1" s="1"/>
  <c r="E27" i="1"/>
  <c r="W27" i="1" s="1"/>
  <c r="D37" i="1"/>
  <c r="D39" i="1"/>
  <c r="D29" i="1"/>
  <c r="D58" i="1"/>
  <c r="D36" i="1"/>
  <c r="D61" i="1"/>
  <c r="E29" i="1"/>
  <c r="W29" i="1" s="1"/>
  <c r="D40" i="1"/>
  <c r="E17" i="1"/>
  <c r="E65" i="1"/>
  <c r="W65" i="1" s="1"/>
  <c r="E58" i="1"/>
  <c r="D35" i="1"/>
  <c r="E36" i="1"/>
  <c r="W36" i="1" s="1"/>
  <c r="E18" i="1"/>
  <c r="E67" i="1"/>
  <c r="D23" i="1"/>
  <c r="D26" i="1"/>
  <c r="D18" i="1" l="1"/>
  <c r="D59" i="1"/>
  <c r="D56" i="1" s="1"/>
  <c r="D60" i="1"/>
  <c r="E25" i="1"/>
  <c r="E28" i="1"/>
  <c r="E30" i="1"/>
  <c r="W30" i="1" s="1"/>
  <c r="E66" i="1"/>
  <c r="W66" i="1" s="1"/>
  <c r="W67" i="1"/>
  <c r="D17" i="1"/>
  <c r="W58" i="1"/>
  <c r="E56" i="1"/>
  <c r="E20" i="1" l="1"/>
  <c r="D25" i="1"/>
  <c r="D28" i="1"/>
  <c r="D16" i="1" l="1"/>
  <c r="D15" i="1" l="1"/>
  <c r="D14" i="1" s="1"/>
  <c r="D33" i="1" l="1"/>
  <c r="D27" i="1" l="1"/>
  <c r="D31" i="1"/>
  <c r="D22" i="1"/>
  <c r="D24" i="1"/>
  <c r="D32" i="1"/>
  <c r="D20" i="1" l="1"/>
  <c r="D30" i="1"/>
  <c r="D71" i="1" s="1"/>
  <c r="E15" i="1" l="1"/>
  <c r="E14" i="1" l="1"/>
  <c r="E71" i="1" s="1"/>
  <c r="W15" i="1"/>
  <c r="M59" i="1" l="1"/>
  <c r="L59" i="1"/>
  <c r="I59" i="1"/>
  <c r="G59" i="1"/>
  <c r="P17" i="1"/>
  <c r="L17" i="1"/>
  <c r="J17" i="1"/>
  <c r="G17" i="1"/>
  <c r="K18" i="1" l="1"/>
  <c r="J18" i="1"/>
  <c r="J28" i="1"/>
  <c r="H18" i="1"/>
  <c r="Q18" i="1"/>
  <c r="G28" i="1"/>
  <c r="M18" i="1"/>
  <c r="K60" i="1"/>
  <c r="L60" i="1"/>
  <c r="L56" i="1" s="1"/>
  <c r="M60" i="1"/>
  <c r="M56" i="1" s="1"/>
  <c r="I28" i="1"/>
  <c r="N60" i="1"/>
  <c r="H28" i="1"/>
  <c r="P18" i="1"/>
  <c r="V18" i="1" s="1"/>
  <c r="J14" i="1"/>
  <c r="G18" i="1"/>
  <c r="G14" i="1" s="1"/>
  <c r="I18" i="1"/>
  <c r="T18" i="1" s="1"/>
  <c r="L18" i="1"/>
  <c r="N18" i="1"/>
  <c r="L28" i="1"/>
  <c r="U28" i="1" s="1"/>
  <c r="M28" i="1"/>
  <c r="G60" i="1"/>
  <c r="H60" i="1"/>
  <c r="I60" i="1"/>
  <c r="I56" i="1" s="1"/>
  <c r="L25" i="1"/>
  <c r="H25" i="1"/>
  <c r="H59" i="1"/>
  <c r="H56" i="1" s="1"/>
  <c r="I17" i="1"/>
  <c r="M17" i="1"/>
  <c r="M14" i="1" s="1"/>
  <c r="Q17" i="1"/>
  <c r="Q14" i="1" s="1"/>
  <c r="Q71" i="1" s="1"/>
  <c r="H17" i="1"/>
  <c r="S17" i="1" s="1"/>
  <c r="N17" i="1"/>
  <c r="N14" i="1" s="1"/>
  <c r="J25" i="1"/>
  <c r="J20" i="1" s="1"/>
  <c r="J59" i="1"/>
  <c r="T59" i="1" s="1"/>
  <c r="N59" i="1"/>
  <c r="N56" i="1" s="1"/>
  <c r="N71" i="1" s="1"/>
  <c r="K17" i="1"/>
  <c r="K14" i="1" s="1"/>
  <c r="K25" i="1"/>
  <c r="K59" i="1"/>
  <c r="K56" i="1" s="1"/>
  <c r="U56" i="1" l="1"/>
  <c r="C59" i="1"/>
  <c r="U59" i="1"/>
  <c r="S59" i="1"/>
  <c r="S28" i="1"/>
  <c r="H71" i="1"/>
  <c r="U25" i="1"/>
  <c r="L20" i="1"/>
  <c r="U20" i="1" s="1"/>
  <c r="J60" i="1"/>
  <c r="T60" i="1" s="1"/>
  <c r="U18" i="1"/>
  <c r="C17" i="1"/>
  <c r="R17" i="1"/>
  <c r="H20" i="1"/>
  <c r="H14" i="1"/>
  <c r="S14" i="1" s="1"/>
  <c r="S60" i="1"/>
  <c r="C18" i="1"/>
  <c r="S18" i="1"/>
  <c r="R18" i="1"/>
  <c r="W18" i="1" s="1"/>
  <c r="T17" i="1"/>
  <c r="I14" i="1"/>
  <c r="T14" i="1" s="1"/>
  <c r="K28" i="1"/>
  <c r="T28" i="1" s="1"/>
  <c r="P14" i="1"/>
  <c r="L14" i="1"/>
  <c r="U14" i="1" s="1"/>
  <c r="V17" i="1"/>
  <c r="U17" i="1"/>
  <c r="G56" i="1"/>
  <c r="U60" i="1"/>
  <c r="R59" i="1"/>
  <c r="G25" i="1"/>
  <c r="I25" i="1"/>
  <c r="M25" i="1"/>
  <c r="M20" i="1" s="1"/>
  <c r="M71" i="1" s="1"/>
  <c r="V14" i="1" l="1"/>
  <c r="V71" i="1" s="1"/>
  <c r="P71" i="1"/>
  <c r="J56" i="1"/>
  <c r="C28" i="1"/>
  <c r="R28" i="1"/>
  <c r="W28" i="1" s="1"/>
  <c r="K20" i="1"/>
  <c r="K71" i="1" s="1"/>
  <c r="C60" i="1"/>
  <c r="T25" i="1"/>
  <c r="I20" i="1"/>
  <c r="R60" i="1"/>
  <c r="W60" i="1" s="1"/>
  <c r="C56" i="1"/>
  <c r="C71" i="1" s="1"/>
  <c r="C25" i="1"/>
  <c r="C20" i="1" s="1"/>
  <c r="R25" i="1"/>
  <c r="S25" i="1"/>
  <c r="G20" i="1"/>
  <c r="S20" i="1" s="1"/>
  <c r="W59" i="1"/>
  <c r="R56" i="1"/>
  <c r="L71" i="1"/>
  <c r="S56" i="1"/>
  <c r="W17" i="1"/>
  <c r="R14" i="1"/>
  <c r="W14" i="1" s="1"/>
  <c r="U71" i="1"/>
  <c r="C14" i="1"/>
  <c r="W56" i="1" l="1"/>
  <c r="J71" i="1"/>
  <c r="T56" i="1"/>
  <c r="T20" i="1"/>
  <c r="I71" i="1"/>
  <c r="G71" i="1"/>
  <c r="W25" i="1"/>
  <c r="R20" i="1"/>
  <c r="W20" i="1" s="1"/>
  <c r="S71" i="1"/>
  <c r="R71" i="1" l="1"/>
  <c r="W71" i="1" s="1"/>
  <c r="T71" i="1"/>
</calcChain>
</file>

<file path=xl/sharedStrings.xml><?xml version="1.0" encoding="utf-8"?>
<sst xmlns="http://schemas.openxmlformats.org/spreadsheetml/2006/main" count="97" uniqueCount="96">
  <si>
    <t>Centro de Atención Integral para la Discapacidad</t>
  </si>
  <si>
    <t>Año 2024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</si>
  <si>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</si>
  <si>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</si>
  <si>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</si>
  <si>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</si>
  <si>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</si>
  <si>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</si>
  <si>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</si>
  <si>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</si>
  <si>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</si>
  <si>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</si>
  <si>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</si>
  <si>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</si>
  <si>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</si>
  <si>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</si>
  <si>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</si>
  <si>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</si>
  <si>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</si>
  <si>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Ejecución Pesupuestaria TI</t>
  </si>
  <si>
    <t>Ejecución Pesupuestaria T2</t>
  </si>
  <si>
    <t>Ejecución Pesupuestaria T3</t>
  </si>
  <si>
    <t>Ejecución Pesupuestaria T4</t>
  </si>
  <si>
    <t>Ejecución Presupuestaria %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</si>
  <si>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</si>
  <si>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</si>
  <si>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</si>
  <si>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</si>
  <si>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</si>
  <si>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</si>
  <si>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</si>
  <si>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</si>
  <si>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</si>
  <si>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</si>
  <si>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</si>
  <si>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</si>
  <si>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</si>
  <si>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</si>
  <si>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</si>
  <si>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</si>
  <si>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</si>
  <si>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</si>
  <si>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</si>
  <si>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</si>
  <si>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</si>
  <si>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</si>
  <si>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</si>
  <si>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</si>
  <si>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</si>
  <si>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</si>
  <si>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</si>
  <si>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</si>
  <si>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</si>
  <si>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</si>
  <si>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</si>
  <si>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</si>
  <si>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</si>
  <si>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</si>
  <si>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</si>
  <si>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</si>
  <si>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</si>
  <si>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</si>
  <si>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</si>
  <si>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</si>
  <si>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</si>
  <si>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</si>
  <si>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</si>
  <si>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</si>
  <si>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</si>
  <si>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</si>
  <si>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</si>
  <si>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</si>
  <si>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</si>
  <si>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</si>
  <si>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</si>
  <si>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</si>
  <si>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</si>
  <si>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</si>
  <si>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</si>
  <si>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</si>
  <si>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</si>
  <si>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</si>
  <si>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</si>
  <si>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</si>
  <si>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</si>
  <si>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Fecha de Registro: hasta el 31 de enero  2024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</si>
  <si>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</si>
  <si>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</si>
  <si>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</si>
  <si>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</si>
  <si>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</si>
  <si>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 xml:space="preserve">                                                  </t>
  </si>
  <si>
    <t xml:space="preserve">Karina Sepúlveda Ramos </t>
  </si>
  <si>
    <t>Dr. Henry Rosa Polanco</t>
  </si>
  <si>
    <t xml:space="preserve">Encargada División de Contabilidad                        </t>
  </si>
  <si>
    <t>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</si>
</sst>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 wrapText="1"/>
    </xf>
    <xf numFmtId="43" fontId="3" fillId="0" borderId="0" xfId="1" applyFont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4" fillId="2" borderId="0" xfId="1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3" fontId="5" fillId="0" borderId="0" xfId="1" applyFont="1" applyAlignment="1">
      <alignment vertical="center" wrapText="1"/>
    </xf>
    <xf numFmtId="9" fontId="5" fillId="0" borderId="0" xfId="2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43" fontId="5" fillId="3" borderId="2" xfId="1" applyFont="1" applyFill="1" applyBorder="1" applyAlignment="1">
      <alignment horizontal="right" vertical="center" wrapText="1"/>
    </xf>
    <xf numFmtId="9" fontId="5" fillId="3" borderId="2" xfId="2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 wrapText="1"/>
    </xf>
    <xf numFmtId="43" fontId="5" fillId="0" borderId="0" xfId="1" applyFont="1" applyAlignment="1">
      <alignment horizontal="right" vertical="center" wrapText="1"/>
    </xf>
    <xf numFmtId="9" fontId="5" fillId="0" borderId="0" xfId="2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wrapText="1"/>
    </xf>
    <xf numFmtId="9" fontId="2" fillId="0" borderId="0" xfId="2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3" fontId="2" fillId="0" borderId="0" xfId="1" applyFont="1" applyAlignment="1">
      <alignment vertical="top" wrapText="1"/>
    </xf>
    <xf numFmtId="43" fontId="2" fillId="0" borderId="0" xfId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3" fontId="5" fillId="0" borderId="0" xfId="1" applyFont="1" applyAlignment="1">
      <alignment horizontal="center" vertical="center" wrapText="1"/>
    </xf>
    <xf numFmtId="43" fontId="2" fillId="0" borderId="0" xfId="1" applyFont="1" applyAlignment="1">
      <alignment horizontal="center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963707</xdr:colOff>
      <xdr:row>6</xdr:row>
      <xdr:rowOff>33619</xdr:rowOff>
    </xdr:from>
    <xdr:to>
      <xdr:col>17</xdr:col>
      <xdr:colOff>1143000</xdr:colOff>
      <xdr:row>9</xdr:row>
      <xdr:rowOff>6058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64DBE5-937B-4A70-A5A9-1B086FAEA5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0560" y="1445560"/>
          <a:ext cx="1580029" cy="611174"/>
        </a:xfrm>
        <a:prstGeom prst="rect">
          <a:avLst/>
        </a:prstGeom>
      </xdr:spPr>
    </xdr:pic>
    <xdr:clientData/>
  </xdr:twoCellAnchor>
  <xdr:twoCellAnchor>
    <xdr:from>
      <xdr:col>1</xdr:col>
      <xdr:colOff>179293</xdr:colOff>
      <xdr:row>5</xdr:row>
      <xdr:rowOff>123263</xdr:rowOff>
    </xdr:from>
    <xdr:to>
      <xdr:col>1</xdr:col>
      <xdr:colOff>2039470</xdr:colOff>
      <xdr:row>9</xdr:row>
      <xdr:rowOff>145521</xdr:rowOff>
    </xdr:to>
    <xdr:pic>
      <xdr:nvPicPr>
        <xdr:cNvPr id="3" name="gmail-m_3619487827475531550Imagen 5">
          <a:extLst>
            <a:ext uri="{FF2B5EF4-FFF2-40B4-BE49-F238E27FC236}">
              <a16:creationId xmlns:a16="http://schemas.microsoft.com/office/drawing/2014/main" id="{75D3815C-C38A-9D6B-2F8D-FD5BC153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1299881"/>
          <a:ext cx="1860177" cy="896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4\EJECUCION%20PRESUPUESTARIA\PRESUPUESTO%20VS%20EJECUCION%20CONSOLIDADO.xlsx" TargetMode="External"/><Relationship Id="rId1" Type="http://schemas.openxmlformats.org/officeDocument/2006/relationships/externalLinkPath" Target="/Financiero/Presupuesto/2024/EJECUCION%20PRESUPUESTARIA/PRESUPUESTO%20VS%20EJECUCION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aid-nas\Comite%20Ejecutivo\Financiero\Presupuesto\2023\Budget\Presupuesto%20Vs%20Ejecucion%20FE%207213%202023.xlsx" TargetMode="External"/><Relationship Id="rId1" Type="http://schemas.openxmlformats.org/officeDocument/2006/relationships/externalLinkPath" Target="/Financiero/Presupuesto/2023/Budget/Presupuesto%20Vs%20Ejecucion%20FE%207213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mod maa"/>
      <sheetName val="DIGEPRES 2023"/>
      <sheetName val="Presupuesto CAID 2023"/>
      <sheetName val="PRODUCTO 01"/>
      <sheetName val="PRODUCTO 03"/>
      <sheetName val="PRODUCTO 04"/>
      <sheetName val="CONSOLIDADO GENERAL"/>
      <sheetName val="Ejecución CONS 2023"/>
      <sheetName val="Ejecutado Devengado 2022"/>
      <sheetName val="Plantilla Ejecución OAI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CUENTA</v>
          </cell>
          <cell r="D7" t="str">
            <v>DESCRIPCION</v>
          </cell>
          <cell r="E7" t="str">
            <v>TOTAL GENERAL</v>
          </cell>
          <cell r="F7" t="str">
            <v xml:space="preserve">MODIFICACION </v>
          </cell>
          <cell r="G7" t="str">
            <v xml:space="preserve">PRESUPUESTO VIGENTE </v>
          </cell>
          <cell r="H7" t="str">
            <v>ENERO</v>
          </cell>
          <cell r="I7" t="str">
            <v>FEBRERO</v>
          </cell>
        </row>
        <row r="8">
          <cell r="E8">
            <v>566728425</v>
          </cell>
          <cell r="F8">
            <v>28600843.740000002</v>
          </cell>
          <cell r="G8">
            <v>595329268.74000001</v>
          </cell>
          <cell r="H8">
            <v>31287894.969999995</v>
          </cell>
          <cell r="I8">
            <v>0</v>
          </cell>
        </row>
        <row r="9">
          <cell r="C9">
            <v>2.1</v>
          </cell>
          <cell r="D9" t="str">
            <v>REMUNERACIONES Y CONTRIBUCIONES</v>
          </cell>
          <cell r="E9">
            <v>411686889</v>
          </cell>
          <cell r="F9">
            <v>6421713.0000000028</v>
          </cell>
          <cell r="G9">
            <v>418108602</v>
          </cell>
          <cell r="H9">
            <v>29203460.909999996</v>
          </cell>
          <cell r="I9">
            <v>0</v>
          </cell>
        </row>
        <row r="10">
          <cell r="C10" t="str">
            <v>2.1.1</v>
          </cell>
          <cell r="D10" t="str">
            <v>REMUNERACIONES</v>
          </cell>
          <cell r="E10">
            <v>319644558</v>
          </cell>
          <cell r="F10">
            <v>2646973.5300000026</v>
          </cell>
          <cell r="G10">
            <v>322291531.53000003</v>
          </cell>
          <cell r="H10">
            <v>24783736.259999998</v>
          </cell>
          <cell r="I10">
            <v>0</v>
          </cell>
        </row>
        <row r="11">
          <cell r="C11" t="str">
            <v>2.1.1.1</v>
          </cell>
          <cell r="D11" t="str">
            <v>Remuneraciones al personal fijo</v>
          </cell>
          <cell r="E11">
            <v>230834952</v>
          </cell>
          <cell r="F11">
            <v>5118564.4700000025</v>
          </cell>
          <cell r="G11">
            <v>235953516.47</v>
          </cell>
          <cell r="H11">
            <v>19776148.100000001</v>
          </cell>
          <cell r="I11">
            <v>0</v>
          </cell>
        </row>
        <row r="12">
          <cell r="C12" t="str">
            <v>2.1.1.1.01</v>
          </cell>
          <cell r="D12" t="str">
            <v>Sueldos Fijos</v>
          </cell>
          <cell r="E12">
            <v>230834952</v>
          </cell>
          <cell r="F12">
            <v>5118564.4700000025</v>
          </cell>
          <cell r="G12">
            <v>235953516.47</v>
          </cell>
          <cell r="H12">
            <v>19776148.100000001</v>
          </cell>
          <cell r="I12">
            <v>0</v>
          </cell>
        </row>
        <row r="13">
          <cell r="C13" t="str">
            <v>2.1.1.2</v>
          </cell>
          <cell r="D13" t="str">
            <v>Remuneraciones al personal con carácter transitorio</v>
          </cell>
          <cell r="E13">
            <v>62181503</v>
          </cell>
          <cell r="F13">
            <v>-3678493.04</v>
          </cell>
          <cell r="G13">
            <v>58503009.960000001</v>
          </cell>
          <cell r="H13">
            <v>4700250.83</v>
          </cell>
          <cell r="I13">
            <v>0</v>
          </cell>
        </row>
        <row r="14">
          <cell r="C14" t="str">
            <v>2.1.1.2.01</v>
          </cell>
          <cell r="D14" t="str">
            <v>Personal Igualado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2.1.1.2.03</v>
          </cell>
          <cell r="D15" t="str">
            <v>Suplencias</v>
          </cell>
          <cell r="E15">
            <v>840000</v>
          </cell>
          <cell r="F15">
            <v>0</v>
          </cell>
          <cell r="G15">
            <v>840000</v>
          </cell>
          <cell r="H15">
            <v>70000</v>
          </cell>
          <cell r="I15">
            <v>0</v>
          </cell>
        </row>
        <row r="16">
          <cell r="C16" t="str">
            <v>2.1.1.2.04</v>
          </cell>
          <cell r="D16" t="str">
            <v>Servicios Especiales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 t="str">
            <v>2.1.1.2.05</v>
          </cell>
          <cell r="D17" t="str">
            <v>Sueldos al Personal Periodo Probatorio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C18" t="str">
            <v>2.1.1.2.08</v>
          </cell>
          <cell r="D18" t="str">
            <v>Sueldos al Personal Contratado e Igualado - 2019</v>
          </cell>
          <cell r="E18">
            <v>34763087</v>
          </cell>
          <cell r="F18">
            <v>1262113</v>
          </cell>
          <cell r="G18">
            <v>36025200</v>
          </cell>
          <cell r="H18">
            <v>3002100</v>
          </cell>
          <cell r="I18">
            <v>0</v>
          </cell>
        </row>
        <row r="19">
          <cell r="C19" t="str">
            <v>2.1.1.2.09</v>
          </cell>
          <cell r="D19" t="str">
            <v>Personal de Carácter eventual</v>
          </cell>
          <cell r="E19">
            <v>26578416</v>
          </cell>
          <cell r="F19">
            <v>-4940606.04</v>
          </cell>
          <cell r="G19">
            <v>21637809.960000001</v>
          </cell>
          <cell r="H19">
            <v>1628150.83</v>
          </cell>
          <cell r="I19">
            <v>0</v>
          </cell>
        </row>
        <row r="20">
          <cell r="C20" t="str">
            <v>2.1.1.2.11</v>
          </cell>
          <cell r="D20" t="str">
            <v>Sueldo temporal a personal fijo en cargos de carrera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2.1.1.3</v>
          </cell>
          <cell r="D21" t="str">
            <v xml:space="preserve">Sueldos a personal fijo en tramites de pensiones </v>
          </cell>
          <cell r="E21">
            <v>1836000</v>
          </cell>
          <cell r="F21">
            <v>-396000</v>
          </cell>
          <cell r="G21">
            <v>1440000</v>
          </cell>
          <cell r="H21">
            <v>0</v>
          </cell>
          <cell r="I21">
            <v>0</v>
          </cell>
        </row>
        <row r="22">
          <cell r="C22" t="str">
            <v>2.1.1.3.01</v>
          </cell>
          <cell r="D22" t="str">
            <v xml:space="preserve">Sueldos a personal fijo en tramites de pensiones </v>
          </cell>
          <cell r="E22">
            <v>1836000</v>
          </cell>
          <cell r="F22">
            <v>-396000</v>
          </cell>
          <cell r="G22">
            <v>1440000</v>
          </cell>
          <cell r="H22">
            <v>0</v>
          </cell>
          <cell r="I22">
            <v>0</v>
          </cell>
        </row>
        <row r="23">
          <cell r="C23" t="str">
            <v>2.1.1.4</v>
          </cell>
          <cell r="D23" t="str">
            <v>Sueldo anual No.13</v>
          </cell>
          <cell r="E23">
            <v>22209346</v>
          </cell>
          <cell r="F23">
            <v>1602902.1</v>
          </cell>
          <cell r="G23">
            <v>23812248.100000001</v>
          </cell>
          <cell r="H23">
            <v>0</v>
          </cell>
          <cell r="I23">
            <v>0</v>
          </cell>
        </row>
        <row r="24">
          <cell r="C24" t="str">
            <v>2.1.1.4.01</v>
          </cell>
          <cell r="D24" t="str">
            <v>Salario No. 13</v>
          </cell>
          <cell r="E24">
            <v>22209346</v>
          </cell>
          <cell r="F24">
            <v>1602902.1</v>
          </cell>
          <cell r="G24">
            <v>23812248.100000001</v>
          </cell>
          <cell r="H24">
            <v>0</v>
          </cell>
          <cell r="I24">
            <v>0</v>
          </cell>
        </row>
        <row r="25">
          <cell r="C25" t="str">
            <v>2.1.1.5</v>
          </cell>
          <cell r="D25" t="str">
            <v>Prestaciones económicas</v>
          </cell>
          <cell r="E25">
            <v>2582757</v>
          </cell>
          <cell r="F25">
            <v>0</v>
          </cell>
          <cell r="G25">
            <v>2582757</v>
          </cell>
          <cell r="H25">
            <v>307337.33</v>
          </cell>
          <cell r="I25">
            <v>0</v>
          </cell>
        </row>
        <row r="26">
          <cell r="C26" t="str">
            <v>2.1.1.5.03</v>
          </cell>
          <cell r="D26" t="str">
            <v>Prestacion Laboral por Desvinculación</v>
          </cell>
          <cell r="E26">
            <v>1407000</v>
          </cell>
          <cell r="F26">
            <v>0</v>
          </cell>
          <cell r="G26">
            <v>1407000</v>
          </cell>
          <cell r="H26">
            <v>0</v>
          </cell>
          <cell r="I26">
            <v>0</v>
          </cell>
        </row>
        <row r="27">
          <cell r="C27" t="str">
            <v>2.1.1.5.04</v>
          </cell>
          <cell r="D27" t="str">
            <v>Proporción de vacaciones no disfrutadas</v>
          </cell>
          <cell r="E27">
            <v>1175757</v>
          </cell>
          <cell r="F27">
            <v>0</v>
          </cell>
          <cell r="G27">
            <v>1175757</v>
          </cell>
          <cell r="H27">
            <v>307337.33</v>
          </cell>
          <cell r="I27">
            <v>0</v>
          </cell>
        </row>
        <row r="28">
          <cell r="C28" t="str">
            <v>2.1.2</v>
          </cell>
          <cell r="D28" t="str">
            <v>SOBRESUELDOS</v>
          </cell>
          <cell r="E28">
            <v>47803690</v>
          </cell>
          <cell r="F28">
            <v>2274986.6300000004</v>
          </cell>
          <cell r="G28">
            <v>50078676.630000003</v>
          </cell>
          <cell r="H28">
            <v>686500</v>
          </cell>
          <cell r="I28">
            <v>0</v>
          </cell>
        </row>
        <row r="29">
          <cell r="C29" t="str">
            <v>2.1.2.2</v>
          </cell>
          <cell r="D29" t="str">
            <v xml:space="preserve">Compensación </v>
          </cell>
          <cell r="E29">
            <v>47803690</v>
          </cell>
          <cell r="F29">
            <v>2274986.6300000004</v>
          </cell>
          <cell r="G29">
            <v>50078676.630000003</v>
          </cell>
          <cell r="H29">
            <v>686500</v>
          </cell>
          <cell r="I29">
            <v>0</v>
          </cell>
        </row>
        <row r="30">
          <cell r="C30" t="str">
            <v>2.1.2.2.01</v>
          </cell>
          <cell r="D30" t="str">
            <v>Compensación por gastos de alimentación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C31" t="str">
            <v>2.1.2.2.03</v>
          </cell>
          <cell r="D31" t="str">
            <v>Pago de horas extraordinarias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C32" t="str">
            <v>2.1.2.2.04</v>
          </cell>
          <cell r="D32" t="str">
            <v>Prima de transporte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C33" t="str">
            <v>2.1.2.2.05</v>
          </cell>
          <cell r="D33" t="str">
            <v>Compensacion servicios de seguridad</v>
          </cell>
          <cell r="E33">
            <v>6480000</v>
          </cell>
          <cell r="F33">
            <v>1758000</v>
          </cell>
          <cell r="G33">
            <v>8238000</v>
          </cell>
          <cell r="H33">
            <v>686500</v>
          </cell>
          <cell r="I33">
            <v>0</v>
          </cell>
        </row>
        <row r="34">
          <cell r="C34" t="str">
            <v>2.1.2.2.06</v>
          </cell>
          <cell r="D34" t="str">
            <v>Incentivo por Rendimiento Individual</v>
          </cell>
          <cell r="E34">
            <v>19007344</v>
          </cell>
          <cell r="F34">
            <v>127944.45999999996</v>
          </cell>
          <cell r="G34">
            <v>19135288.460000001</v>
          </cell>
          <cell r="H34">
            <v>0</v>
          </cell>
          <cell r="I34">
            <v>0</v>
          </cell>
        </row>
        <row r="35">
          <cell r="C35" t="str">
            <v>2.1.2.2.07</v>
          </cell>
          <cell r="D35" t="str">
            <v>Compensación por distancia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 t="str">
            <v>2.1.2.2.08</v>
          </cell>
          <cell r="D36" t="str">
            <v>Compensación especiales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C37" t="str">
            <v>2.1.2.2.09</v>
          </cell>
          <cell r="D37" t="str">
            <v>Bono por Desempeño a servidores de carrera</v>
          </cell>
          <cell r="E37">
            <v>260000</v>
          </cell>
          <cell r="F37">
            <v>0</v>
          </cell>
          <cell r="G37">
            <v>260000</v>
          </cell>
          <cell r="H37">
            <v>0</v>
          </cell>
          <cell r="I37">
            <v>0</v>
          </cell>
        </row>
        <row r="38">
          <cell r="C38" t="str">
            <v>2.1.2.2.10</v>
          </cell>
          <cell r="D38" t="str">
            <v>Compensacion por cumplimiento de indicadores del MAP</v>
          </cell>
          <cell r="E38">
            <v>22056346</v>
          </cell>
          <cell r="F38">
            <v>389042.17000000039</v>
          </cell>
          <cell r="G38">
            <v>22445388.170000002</v>
          </cell>
          <cell r="H38">
            <v>0</v>
          </cell>
          <cell r="I38">
            <v>0</v>
          </cell>
        </row>
        <row r="39">
          <cell r="C39" t="str">
            <v>2.1.2.2.15</v>
          </cell>
          <cell r="D39" t="str">
            <v>Compensación extraordinaria annual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C40" t="str">
            <v>2.1.3</v>
          </cell>
          <cell r="D40" t="str">
            <v>DIETAS Y GASTOS DE REPRESENTACION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C41" t="str">
            <v>2.1.3.1</v>
          </cell>
          <cell r="D41" t="str">
            <v>Dietas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C42" t="str">
            <v>2.1.3.1.01</v>
          </cell>
          <cell r="D42" t="str">
            <v>Dietas en el país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C43" t="str">
            <v>2.1.3.1.02</v>
          </cell>
          <cell r="D43" t="str">
            <v>Dietas en el exterior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C44" t="str">
            <v>2.1.3.2</v>
          </cell>
          <cell r="D44" t="str">
            <v xml:space="preserve">Gastos de representacion  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C45" t="str">
            <v>2.1.3.2.01</v>
          </cell>
          <cell r="D45" t="str">
            <v>Gastos de representacion en el pais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C46" t="str">
            <v>2.1.4</v>
          </cell>
          <cell r="D46" t="str">
            <v>GRATIFICACIONES Y BONIFICACIONES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C47" t="str">
            <v>2.1.4.2</v>
          </cell>
          <cell r="D47" t="str">
            <v>Otras Gratificaciones y Bonificaciones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C48" t="str">
            <v>2.1.4.2.01</v>
          </cell>
          <cell r="D48" t="str">
            <v>Bono escolar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C49" t="str">
            <v>2.1.4.2.02</v>
          </cell>
          <cell r="D49" t="str">
            <v>Gratificaciones por Pasantías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C50" t="str">
            <v>2.1.4.2.03</v>
          </cell>
          <cell r="D50" t="str">
            <v>Gratificaciones por aniversario de institución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C51" t="str">
            <v>2.1.4.2.04</v>
          </cell>
          <cell r="D51" t="str">
            <v>Otras gratificaciones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C52" t="str">
            <v>2.1.5</v>
          </cell>
          <cell r="D52" t="str">
            <v>CONTRIBUCIONES A LA SEGURIDAD SOCIAL</v>
          </cell>
          <cell r="E52">
            <v>44238641</v>
          </cell>
          <cell r="F52">
            <v>1499752.8399999999</v>
          </cell>
          <cell r="G52">
            <v>45738393.840000004</v>
          </cell>
          <cell r="H52">
            <v>3733224.6500000004</v>
          </cell>
          <cell r="I52">
            <v>0</v>
          </cell>
        </row>
        <row r="53">
          <cell r="C53" t="str">
            <v>2.1.5.1</v>
          </cell>
          <cell r="D53" t="str">
            <v xml:space="preserve">Contribuciones al Seguro de Salud </v>
          </cell>
          <cell r="E53">
            <v>20408990</v>
          </cell>
          <cell r="F53">
            <v>779920.36000000034</v>
          </cell>
          <cell r="G53">
            <v>21188910.359999999</v>
          </cell>
          <cell r="H53">
            <v>1728697.28</v>
          </cell>
          <cell r="I53">
            <v>0</v>
          </cell>
        </row>
        <row r="54">
          <cell r="C54" t="str">
            <v>2.1.5.1.01</v>
          </cell>
          <cell r="D54" t="str">
            <v>Contribuciones al Seguro de Salud</v>
          </cell>
          <cell r="E54">
            <v>20408990</v>
          </cell>
          <cell r="F54">
            <v>779920.36000000034</v>
          </cell>
          <cell r="G54">
            <v>21188910.359999999</v>
          </cell>
          <cell r="H54">
            <v>1728697.28</v>
          </cell>
          <cell r="I54">
            <v>0</v>
          </cell>
        </row>
        <row r="55">
          <cell r="C55" t="str">
            <v>2.1.5.2</v>
          </cell>
          <cell r="D55" t="str">
            <v>Contribuciones al Seguro de Pensiones</v>
          </cell>
          <cell r="E55">
            <v>20380245</v>
          </cell>
          <cell r="F55">
            <v>918816.9599999995</v>
          </cell>
          <cell r="G55">
            <v>21299061.960000001</v>
          </cell>
          <cell r="H55">
            <v>1737824.33</v>
          </cell>
          <cell r="I55">
            <v>0</v>
          </cell>
        </row>
        <row r="56">
          <cell r="C56" t="str">
            <v>2.1.5.2.01</v>
          </cell>
          <cell r="D56" t="str">
            <v>Contribuciones al Seguro de Pensiones</v>
          </cell>
          <cell r="E56">
            <v>20380245</v>
          </cell>
          <cell r="F56">
            <v>918816.9599999995</v>
          </cell>
          <cell r="G56">
            <v>21299061.960000001</v>
          </cell>
          <cell r="H56">
            <v>1737824.33</v>
          </cell>
          <cell r="I56">
            <v>0</v>
          </cell>
        </row>
        <row r="57">
          <cell r="C57" t="str">
            <v>2.1.5.3</v>
          </cell>
          <cell r="D57" t="str">
            <v>Contribuciones al Seguroo de Riesgo Laboral</v>
          </cell>
          <cell r="E57">
            <v>3449406</v>
          </cell>
          <cell r="F57">
            <v>-198984.48000000004</v>
          </cell>
          <cell r="G57">
            <v>3250421.52</v>
          </cell>
          <cell r="H57">
            <v>266703.04000000004</v>
          </cell>
          <cell r="I57">
            <v>0</v>
          </cell>
        </row>
        <row r="58">
          <cell r="C58" t="str">
            <v>2.1.5.3.01</v>
          </cell>
          <cell r="D58" t="str">
            <v>Contribuciones al Seguro de Riesgo Laboral</v>
          </cell>
          <cell r="E58">
            <v>3449406</v>
          </cell>
          <cell r="F58">
            <v>-198984.48000000004</v>
          </cell>
          <cell r="G58">
            <v>3250421.52</v>
          </cell>
          <cell r="H58">
            <v>266703.04000000004</v>
          </cell>
          <cell r="I58">
            <v>0</v>
          </cell>
        </row>
        <row r="59">
          <cell r="C59">
            <v>2.2000000000000002</v>
          </cell>
          <cell r="D59" t="str">
            <v>CONTRATACION DE SERVICIOS</v>
          </cell>
          <cell r="E59">
            <v>78765689</v>
          </cell>
          <cell r="F59">
            <v>15263616.6</v>
          </cell>
          <cell r="G59">
            <v>94029305.599999994</v>
          </cell>
          <cell r="H59">
            <v>2084434.06</v>
          </cell>
          <cell r="I59">
            <v>0</v>
          </cell>
        </row>
        <row r="60">
          <cell r="C60" t="str">
            <v>2.2.1</v>
          </cell>
          <cell r="D60" t="str">
            <v>SERVICIOS BÁSICOS</v>
          </cell>
          <cell r="E60">
            <v>29257818</v>
          </cell>
          <cell r="F60">
            <v>5939704.5999999996</v>
          </cell>
          <cell r="G60">
            <v>35197522.600000001</v>
          </cell>
          <cell r="H60">
            <v>1802867.25</v>
          </cell>
          <cell r="I60">
            <v>0</v>
          </cell>
        </row>
        <row r="61">
          <cell r="C61" t="str">
            <v>2.2.1.1</v>
          </cell>
          <cell r="D61" t="str">
            <v>Radiocomunicación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C62" t="str">
            <v>2.2.1.1.01</v>
          </cell>
          <cell r="D62" t="str">
            <v>Radiocomunicación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C63" t="str">
            <v>2.2.1.2</v>
          </cell>
          <cell r="D63" t="str">
            <v>Servicios Telefonicos Larga Distancia</v>
          </cell>
          <cell r="E63">
            <v>0</v>
          </cell>
          <cell r="F63">
            <v>100</v>
          </cell>
          <cell r="G63">
            <v>100</v>
          </cell>
          <cell r="H63">
            <v>0</v>
          </cell>
          <cell r="I63">
            <v>0</v>
          </cell>
        </row>
        <row r="64">
          <cell r="C64" t="str">
            <v>2.2.1.2.01</v>
          </cell>
          <cell r="D64" t="str">
            <v>Servicio Telefónico de Larga Distancia</v>
          </cell>
          <cell r="E64">
            <v>0</v>
          </cell>
          <cell r="F64">
            <v>100</v>
          </cell>
          <cell r="G64">
            <v>100</v>
          </cell>
          <cell r="H64">
            <v>0</v>
          </cell>
          <cell r="I64">
            <v>0</v>
          </cell>
        </row>
        <row r="65">
          <cell r="C65" t="str">
            <v>2.2.1.3</v>
          </cell>
          <cell r="D65" t="str">
            <v>Telefono Local</v>
          </cell>
          <cell r="E65">
            <v>1040000</v>
          </cell>
          <cell r="F65">
            <v>240000</v>
          </cell>
          <cell r="G65">
            <v>1280000</v>
          </cell>
          <cell r="H65">
            <v>27900.21</v>
          </cell>
          <cell r="I65">
            <v>0</v>
          </cell>
        </row>
        <row r="66">
          <cell r="C66" t="str">
            <v>2.2.1.3.01</v>
          </cell>
          <cell r="D66" t="str">
            <v>Teléfono Local</v>
          </cell>
          <cell r="E66">
            <v>1040000</v>
          </cell>
          <cell r="F66">
            <v>240000</v>
          </cell>
          <cell r="G66">
            <v>1280000</v>
          </cell>
          <cell r="H66">
            <v>27900.21</v>
          </cell>
          <cell r="I66">
            <v>0</v>
          </cell>
        </row>
        <row r="67">
          <cell r="C67" t="str">
            <v>2.2.1.4</v>
          </cell>
          <cell r="D67" t="str">
            <v>Telefax y Correo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C68" t="str">
            <v>2.2.1.4.01</v>
          </cell>
          <cell r="D68" t="str">
            <v>Telefax y Correo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C69" t="str">
            <v>2.2.1.5</v>
          </cell>
          <cell r="D69" t="str">
            <v>Servicio de Internet y Televisión por Cable</v>
          </cell>
          <cell r="E69">
            <v>10839774</v>
          </cell>
          <cell r="F69">
            <v>1200000</v>
          </cell>
          <cell r="G69">
            <v>12039774</v>
          </cell>
          <cell r="H69">
            <v>498664.51</v>
          </cell>
          <cell r="I69">
            <v>0</v>
          </cell>
        </row>
        <row r="70">
          <cell r="C70" t="str">
            <v>2.2.1.5.01</v>
          </cell>
          <cell r="D70" t="str">
            <v>Servicio de Internet y Televisión por Cable</v>
          </cell>
          <cell r="E70">
            <v>10839774</v>
          </cell>
          <cell r="F70">
            <v>1200000</v>
          </cell>
          <cell r="G70">
            <v>12039774</v>
          </cell>
          <cell r="H70">
            <v>498664.51</v>
          </cell>
          <cell r="I70">
            <v>0</v>
          </cell>
        </row>
        <row r="71">
          <cell r="C71" t="str">
            <v>2.2.1.6</v>
          </cell>
          <cell r="D71" t="str">
            <v>Electricidad</v>
          </cell>
          <cell r="E71">
            <v>17108935</v>
          </cell>
          <cell r="F71">
            <v>4384404.5999999996</v>
          </cell>
          <cell r="G71">
            <v>21493339.600000001</v>
          </cell>
          <cell r="H71">
            <v>1247802.53</v>
          </cell>
          <cell r="I71">
            <v>0</v>
          </cell>
        </row>
        <row r="72">
          <cell r="C72" t="str">
            <v>2.2.1.6.01</v>
          </cell>
          <cell r="D72" t="str">
            <v>Energia Eléctrica</v>
          </cell>
          <cell r="E72">
            <v>17108935</v>
          </cell>
          <cell r="F72">
            <v>4384404.5999999996</v>
          </cell>
          <cell r="G72">
            <v>21493339.600000001</v>
          </cell>
          <cell r="H72">
            <v>1247802.53</v>
          </cell>
          <cell r="I72">
            <v>0</v>
          </cell>
        </row>
        <row r="73">
          <cell r="C73" t="str">
            <v>2.2.1.7</v>
          </cell>
          <cell r="D73" t="str">
            <v>Agua</v>
          </cell>
          <cell r="E73">
            <v>167855</v>
          </cell>
          <cell r="F73">
            <v>25200</v>
          </cell>
          <cell r="G73">
            <v>193055</v>
          </cell>
          <cell r="H73">
            <v>21000</v>
          </cell>
          <cell r="I73">
            <v>0</v>
          </cell>
        </row>
        <row r="74">
          <cell r="C74" t="str">
            <v>2.2.1.7.01</v>
          </cell>
          <cell r="D74" t="str">
            <v>Agua</v>
          </cell>
          <cell r="E74">
            <v>167855</v>
          </cell>
          <cell r="F74">
            <v>25200</v>
          </cell>
          <cell r="G74">
            <v>193055</v>
          </cell>
          <cell r="H74">
            <v>21000</v>
          </cell>
          <cell r="I74">
            <v>0</v>
          </cell>
        </row>
        <row r="75">
          <cell r="C75" t="str">
            <v>2.2.1.8</v>
          </cell>
          <cell r="D75" t="str">
            <v>Recoleccion de Residuos Sólidos</v>
          </cell>
          <cell r="E75">
            <v>101254</v>
          </cell>
          <cell r="F75">
            <v>90000</v>
          </cell>
          <cell r="G75">
            <v>191254</v>
          </cell>
          <cell r="H75">
            <v>7500</v>
          </cell>
          <cell r="I75">
            <v>0</v>
          </cell>
        </row>
        <row r="76">
          <cell r="C76" t="str">
            <v>2.2.1.8.01</v>
          </cell>
          <cell r="D76" t="str">
            <v>Recoleccion de Residuos Sólidos</v>
          </cell>
          <cell r="E76">
            <v>101254</v>
          </cell>
          <cell r="F76">
            <v>90000</v>
          </cell>
          <cell r="G76">
            <v>191254</v>
          </cell>
          <cell r="H76">
            <v>7500</v>
          </cell>
          <cell r="I76">
            <v>0</v>
          </cell>
        </row>
        <row r="77">
          <cell r="C77" t="str">
            <v>2.2.2</v>
          </cell>
          <cell r="D77" t="str">
            <v>PUBLICIDAD, IMPRESIÓN Y ENCUADERNACION</v>
          </cell>
          <cell r="E77">
            <v>2000000</v>
          </cell>
          <cell r="F77">
            <v>1002625</v>
          </cell>
          <cell r="G77">
            <v>3002625</v>
          </cell>
          <cell r="H77">
            <v>0</v>
          </cell>
          <cell r="I77">
            <v>0</v>
          </cell>
        </row>
        <row r="78">
          <cell r="C78" t="str">
            <v>2.2.2.1</v>
          </cell>
          <cell r="D78" t="str">
            <v>Publicidad y Propaganda</v>
          </cell>
          <cell r="E78">
            <v>1000000</v>
          </cell>
          <cell r="F78">
            <v>1002625</v>
          </cell>
          <cell r="G78">
            <v>2002625</v>
          </cell>
          <cell r="H78">
            <v>0</v>
          </cell>
          <cell r="I78">
            <v>0</v>
          </cell>
        </row>
        <row r="79">
          <cell r="C79" t="str">
            <v>2.2.2.1.01</v>
          </cell>
          <cell r="D79" t="str">
            <v>Publicidad y Propaganda</v>
          </cell>
          <cell r="E79">
            <v>1000000</v>
          </cell>
          <cell r="F79">
            <v>1002625</v>
          </cell>
          <cell r="G79">
            <v>2002625</v>
          </cell>
          <cell r="H79">
            <v>0</v>
          </cell>
          <cell r="I79">
            <v>0</v>
          </cell>
        </row>
        <row r="80">
          <cell r="C80" t="str">
            <v>2.2.2.2</v>
          </cell>
          <cell r="D80" t="str">
            <v xml:space="preserve">Impresión, Encuadernación y rotulación </v>
          </cell>
          <cell r="E80">
            <v>1000000</v>
          </cell>
          <cell r="F80">
            <v>0</v>
          </cell>
          <cell r="G80">
            <v>1000000</v>
          </cell>
          <cell r="H80">
            <v>0</v>
          </cell>
          <cell r="I80">
            <v>0</v>
          </cell>
        </row>
        <row r="81">
          <cell r="C81" t="str">
            <v>2.2.2.2.01</v>
          </cell>
          <cell r="D81" t="str">
            <v xml:space="preserve">Impresión, Encuadernacion y rotulacion </v>
          </cell>
          <cell r="E81">
            <v>1000000</v>
          </cell>
          <cell r="F81">
            <v>0</v>
          </cell>
          <cell r="G81">
            <v>1000000</v>
          </cell>
          <cell r="H81">
            <v>0</v>
          </cell>
          <cell r="I81">
            <v>0</v>
          </cell>
        </row>
        <row r="82">
          <cell r="C82" t="str">
            <v>2.2.3</v>
          </cell>
          <cell r="D82" t="str">
            <v>VIATICOS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C83" t="str">
            <v>2.2.3.1</v>
          </cell>
          <cell r="D83" t="str">
            <v xml:space="preserve">Viaticos dentro del pais 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C84" t="str">
            <v>2.2.3.1.01</v>
          </cell>
          <cell r="D84" t="str">
            <v xml:space="preserve">Viaticos dentro del pais 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C85" t="str">
            <v>2.2.3.2</v>
          </cell>
          <cell r="D85" t="str">
            <v>Viaticos fuera del pais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C86" t="str">
            <v>2.2.3.2.01</v>
          </cell>
          <cell r="D86" t="str">
            <v>Viaticos fuera del pais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C87" t="str">
            <v>2.2.4</v>
          </cell>
          <cell r="D87" t="str">
            <v>TRANSPORTE Y ALMACENAJE</v>
          </cell>
          <cell r="E87">
            <v>150000</v>
          </cell>
          <cell r="F87">
            <v>0</v>
          </cell>
          <cell r="G87">
            <v>150000</v>
          </cell>
          <cell r="H87">
            <v>0</v>
          </cell>
          <cell r="I87">
            <v>0</v>
          </cell>
        </row>
        <row r="88">
          <cell r="C88" t="str">
            <v>2.2.4.1</v>
          </cell>
          <cell r="D88" t="str">
            <v>Pasajes y gastos de transporte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C89" t="str">
            <v>2.2.4.1.01</v>
          </cell>
          <cell r="D89" t="str">
            <v>Pasajes y gastos de transporte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C90" t="str">
            <v>2.2.4.2</v>
          </cell>
          <cell r="D90" t="str">
            <v>Fletes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C91" t="str">
            <v>2.2.4.2.01</v>
          </cell>
          <cell r="D91" t="str">
            <v>Fletes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C92" t="str">
            <v>2.2.4.3</v>
          </cell>
          <cell r="D92" t="str">
            <v>Almacenaje</v>
          </cell>
          <cell r="E92">
            <v>150000</v>
          </cell>
          <cell r="F92">
            <v>0</v>
          </cell>
          <cell r="G92">
            <v>150000</v>
          </cell>
          <cell r="H92">
            <v>0</v>
          </cell>
          <cell r="I92">
            <v>0</v>
          </cell>
        </row>
        <row r="93">
          <cell r="C93" t="str">
            <v>2.2.4.3.01</v>
          </cell>
          <cell r="D93" t="str">
            <v>Almacenaje</v>
          </cell>
          <cell r="E93">
            <v>150000</v>
          </cell>
          <cell r="F93">
            <v>0</v>
          </cell>
          <cell r="G93">
            <v>150000</v>
          </cell>
          <cell r="H93">
            <v>0</v>
          </cell>
          <cell r="I93">
            <v>0</v>
          </cell>
        </row>
        <row r="94">
          <cell r="C94" t="str">
            <v>2.2.4.3.02</v>
          </cell>
          <cell r="D94" t="str">
            <v>Servicios de manejo y embalaje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C95" t="str">
            <v>2.2.4.4</v>
          </cell>
          <cell r="D95" t="str">
            <v>Peaje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C96" t="str">
            <v>2.2.4.4.01</v>
          </cell>
          <cell r="D96" t="str">
            <v>Peaje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C97" t="str">
            <v>2.2.5</v>
          </cell>
          <cell r="D97" t="str">
            <v>ALQUILERES Y RENTA</v>
          </cell>
          <cell r="E97">
            <v>6986064</v>
          </cell>
          <cell r="F97">
            <v>-5135803.2699999996</v>
          </cell>
          <cell r="G97">
            <v>1850260.7300000004</v>
          </cell>
          <cell r="H97">
            <v>150383.04000000001</v>
          </cell>
          <cell r="I97">
            <v>0</v>
          </cell>
        </row>
        <row r="98">
          <cell r="C98" t="str">
            <v>2.2.5.1</v>
          </cell>
          <cell r="D98" t="str">
            <v>Alquileres y rentas de edificaciones y locales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C99" t="str">
            <v>2.2.5.1.01</v>
          </cell>
          <cell r="D99" t="str">
            <v>Alquileres y rentas de edificaciones y locales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C100" t="str">
            <v>2.2.5.2</v>
          </cell>
          <cell r="D100" t="str">
            <v>Alquileres de máquinas y equipos de produccuón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C101" t="str">
            <v>2.2.5.2.01</v>
          </cell>
          <cell r="D101" t="str">
            <v>Alquileres de máquinas y equipos de produccuón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C102" t="str">
            <v>2.2.5.2.02</v>
          </cell>
          <cell r="D102" t="str">
            <v>Alquileres de equipos eléctricos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C103" t="str">
            <v>2.2.5.3</v>
          </cell>
          <cell r="D103" t="str">
            <v>Alquileres de equipos</v>
          </cell>
          <cell r="E103">
            <v>1800000</v>
          </cell>
          <cell r="F103">
            <v>0</v>
          </cell>
          <cell r="G103">
            <v>1800000</v>
          </cell>
          <cell r="H103">
            <v>150383.04000000001</v>
          </cell>
          <cell r="I103">
            <v>0</v>
          </cell>
        </row>
        <row r="104">
          <cell r="C104" t="str">
            <v>2.2.5.3.01</v>
          </cell>
          <cell r="D104" t="str">
            <v>Alquiler de equipo educacional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C105" t="str">
            <v>2.2.5.3.02</v>
          </cell>
          <cell r="D105" t="str">
            <v>Alquiler de equipo de tecnología y almacenamiento de datos</v>
          </cell>
          <cell r="E105">
            <v>1800000</v>
          </cell>
          <cell r="F105">
            <v>0</v>
          </cell>
          <cell r="G105">
            <v>1800000</v>
          </cell>
          <cell r="H105">
            <v>150383.04000000001</v>
          </cell>
          <cell r="I105">
            <v>0</v>
          </cell>
        </row>
        <row r="106">
          <cell r="C106" t="str">
            <v>2.2.5.3.03</v>
          </cell>
          <cell r="D106" t="str">
            <v>Alquiler de equipo de comunicación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C107" t="str">
            <v>2.2.5.3.04</v>
          </cell>
          <cell r="D107" t="str">
            <v>Alquiler de equipo de oficina y muebles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C108" t="str">
            <v>2.2.5.3.05</v>
          </cell>
          <cell r="D108" t="str">
            <v>Alquiler de equipos médicos, sanitarios y de laboratorios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C109" t="str">
            <v>2.2.5.4</v>
          </cell>
          <cell r="D109" t="str">
            <v>Alquileres de equipos de transporte, tracción y elevación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C110" t="str">
            <v>2.2.5.4.01</v>
          </cell>
          <cell r="D110" t="str">
            <v>Alquileres de equipos de transporte, tracción y elevación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C111" t="str">
            <v>2.2.5.5</v>
          </cell>
          <cell r="D111" t="str">
            <v>Alquiler de tierras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C112" t="str">
            <v>2.2.5.5.01</v>
          </cell>
          <cell r="D112" t="str">
            <v>Alquiler de tierras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C113" t="str">
            <v>2.2.5.6</v>
          </cell>
          <cell r="D113" t="str">
            <v>Alquileres de terrenos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C114" t="str">
            <v>2.2.5.6.01</v>
          </cell>
          <cell r="D114" t="str">
            <v>Alquileres de terrenos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C115" t="str">
            <v>2.2.5.7</v>
          </cell>
          <cell r="D115" t="str">
            <v>Alquileres de equipos de construcción y movimiento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C116" t="str">
            <v>2.2.5.7.01</v>
          </cell>
          <cell r="D116" t="str">
            <v>Alquileres de equipos de construcción y movimiento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C117" t="str">
            <v>2.2.5.8</v>
          </cell>
          <cell r="D117" t="str">
            <v>Otro alquileres y arrendamientos por derecho de usos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C118" t="str">
            <v>2.2.5.8.01</v>
          </cell>
          <cell r="D118" t="str">
            <v>Otro alquileres y arrendamientos por derecho de usos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C119" t="str">
            <v>2.2.5.9</v>
          </cell>
          <cell r="D119" t="str">
            <v>Derecho de Uso</v>
          </cell>
          <cell r="E119">
            <v>5186064</v>
          </cell>
          <cell r="F119">
            <v>-5135803.2699999996</v>
          </cell>
          <cell r="G119">
            <v>50260.730000000447</v>
          </cell>
          <cell r="H119">
            <v>0</v>
          </cell>
          <cell r="I119">
            <v>0</v>
          </cell>
        </row>
        <row r="120">
          <cell r="C120" t="str">
            <v>2.2.5.9.01</v>
          </cell>
          <cell r="D120" t="str">
            <v xml:space="preserve">Licencias Informática </v>
          </cell>
          <cell r="E120">
            <v>5186064</v>
          </cell>
          <cell r="F120">
            <v>-5135803.2699999996</v>
          </cell>
          <cell r="G120">
            <v>50260.730000000447</v>
          </cell>
          <cell r="H120">
            <v>0</v>
          </cell>
          <cell r="I120">
            <v>0</v>
          </cell>
        </row>
        <row r="121">
          <cell r="C121" t="str">
            <v>2.2.6</v>
          </cell>
          <cell r="D121" t="str">
            <v xml:space="preserve">SEGUROS </v>
          </cell>
          <cell r="E121">
            <v>4105000</v>
          </cell>
          <cell r="F121">
            <v>1000000</v>
          </cell>
          <cell r="G121">
            <v>5105000</v>
          </cell>
          <cell r="H121">
            <v>109412.77</v>
          </cell>
          <cell r="I121">
            <v>0</v>
          </cell>
        </row>
        <row r="122">
          <cell r="C122" t="str">
            <v>2.2.6.1</v>
          </cell>
          <cell r="D122" t="str">
            <v xml:space="preserve">Seguros de bienes inmuebles </v>
          </cell>
          <cell r="E122">
            <v>800000</v>
          </cell>
          <cell r="F122">
            <v>0</v>
          </cell>
          <cell r="G122">
            <v>800000</v>
          </cell>
          <cell r="H122">
            <v>0</v>
          </cell>
          <cell r="I122">
            <v>0</v>
          </cell>
        </row>
        <row r="123">
          <cell r="C123" t="str">
            <v>2.2.6.1.01</v>
          </cell>
          <cell r="D123" t="str">
            <v>Seguros de bienes inmuebles  e infraestructura</v>
          </cell>
          <cell r="E123">
            <v>800000</v>
          </cell>
          <cell r="F123">
            <v>0</v>
          </cell>
          <cell r="G123">
            <v>800000</v>
          </cell>
          <cell r="H123">
            <v>0</v>
          </cell>
          <cell r="I123">
            <v>0</v>
          </cell>
        </row>
        <row r="124">
          <cell r="C124" t="str">
            <v>2.2.6.2</v>
          </cell>
          <cell r="D124" t="str">
            <v xml:space="preserve">Seguros de bienes Muebles </v>
          </cell>
          <cell r="E124">
            <v>805000</v>
          </cell>
          <cell r="F124">
            <v>0</v>
          </cell>
          <cell r="G124">
            <v>805000</v>
          </cell>
          <cell r="H124">
            <v>0</v>
          </cell>
          <cell r="I124">
            <v>0</v>
          </cell>
        </row>
        <row r="125">
          <cell r="C125" t="str">
            <v>2.2.6.2.01</v>
          </cell>
          <cell r="D125" t="str">
            <v>Seguros de Bienes Muebles</v>
          </cell>
          <cell r="E125">
            <v>805000</v>
          </cell>
          <cell r="F125">
            <v>0</v>
          </cell>
          <cell r="G125">
            <v>805000</v>
          </cell>
          <cell r="H125">
            <v>0</v>
          </cell>
          <cell r="I125">
            <v>0</v>
          </cell>
        </row>
        <row r="126">
          <cell r="C126" t="str">
            <v>2.2.6.3</v>
          </cell>
          <cell r="D126" t="str">
            <v>Seguros de Personas</v>
          </cell>
          <cell r="E126">
            <v>1500000</v>
          </cell>
          <cell r="F126">
            <v>1500000</v>
          </cell>
          <cell r="G126">
            <v>3000000</v>
          </cell>
          <cell r="H126">
            <v>109412.77</v>
          </cell>
          <cell r="I126">
            <v>0</v>
          </cell>
        </row>
        <row r="127">
          <cell r="C127" t="str">
            <v>2.2.6.3.01</v>
          </cell>
          <cell r="D127" t="str">
            <v>Seguros de Personas</v>
          </cell>
          <cell r="E127">
            <v>1500000</v>
          </cell>
          <cell r="F127">
            <v>1500000</v>
          </cell>
          <cell r="G127">
            <v>3000000</v>
          </cell>
          <cell r="H127">
            <v>109412.77</v>
          </cell>
          <cell r="I127">
            <v>0</v>
          </cell>
        </row>
        <row r="128">
          <cell r="C128" t="str">
            <v>2.2.6.5</v>
          </cell>
          <cell r="D128" t="str">
            <v>Seguro sobre infraestructura</v>
          </cell>
          <cell r="E128">
            <v>1000000</v>
          </cell>
          <cell r="F128">
            <v>-500000</v>
          </cell>
          <cell r="G128">
            <v>500000</v>
          </cell>
          <cell r="H128">
            <v>0</v>
          </cell>
          <cell r="I128">
            <v>0</v>
          </cell>
        </row>
        <row r="129">
          <cell r="C129" t="str">
            <v>2.2.6.5.01</v>
          </cell>
          <cell r="D129" t="str">
            <v>Seguro sobre infraestructura</v>
          </cell>
          <cell r="E129">
            <v>1000000</v>
          </cell>
          <cell r="F129">
            <v>-500000</v>
          </cell>
          <cell r="G129">
            <v>500000</v>
          </cell>
          <cell r="H129">
            <v>0</v>
          </cell>
          <cell r="I129">
            <v>0</v>
          </cell>
        </row>
        <row r="130">
          <cell r="C130" t="str">
            <v>2.2.6.8</v>
          </cell>
          <cell r="D130" t="str">
            <v>Seguro sobre inventarios de bienes de consumo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C131" t="str">
            <v>2.2.6.8.01</v>
          </cell>
          <cell r="D131" t="str">
            <v>Seguro sobre inventarios de bienes de consumo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C132" t="str">
            <v>2.2.6.9</v>
          </cell>
          <cell r="D132" t="str">
            <v>Otros seguros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C133" t="str">
            <v>2.2.6.9.01</v>
          </cell>
          <cell r="D133" t="str">
            <v>Otros seguros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C134" t="str">
            <v>2.2.7</v>
          </cell>
          <cell r="D134" t="str">
            <v>SERVICIOS DE CONSERVACION, REPARACIONES MENORES E INSTALACIONES TEMPORALES</v>
          </cell>
          <cell r="E134">
            <v>7562009</v>
          </cell>
          <cell r="F134">
            <v>3194090.27</v>
          </cell>
          <cell r="G134">
            <v>10756099.27</v>
          </cell>
          <cell r="H134">
            <v>21771</v>
          </cell>
          <cell r="I134">
            <v>0</v>
          </cell>
        </row>
        <row r="135">
          <cell r="C135" t="str">
            <v>2.2.7.1</v>
          </cell>
          <cell r="D135" t="str">
            <v>Contratación de Mantenimiento y Reparaciones Menores</v>
          </cell>
          <cell r="E135">
            <v>2205000</v>
          </cell>
          <cell r="F135">
            <v>1780000</v>
          </cell>
          <cell r="G135">
            <v>3985000</v>
          </cell>
          <cell r="H135">
            <v>0</v>
          </cell>
          <cell r="I135">
            <v>0</v>
          </cell>
        </row>
        <row r="136">
          <cell r="C136" t="str">
            <v>2.2.7.1.01</v>
          </cell>
          <cell r="D136" t="str">
            <v>Mantenimiento y Reparacion Menores en edificaciones</v>
          </cell>
          <cell r="E136">
            <v>500000</v>
          </cell>
          <cell r="F136">
            <v>0</v>
          </cell>
          <cell r="G136">
            <v>500000</v>
          </cell>
          <cell r="H136">
            <v>0</v>
          </cell>
          <cell r="I136">
            <v>0</v>
          </cell>
        </row>
        <row r="137">
          <cell r="C137" t="str">
            <v>2.2.7.1.02</v>
          </cell>
          <cell r="D137" t="str">
            <v>Servicios especiales de mantenimiento y reparación</v>
          </cell>
          <cell r="E137">
            <v>1700000</v>
          </cell>
          <cell r="F137">
            <v>780000</v>
          </cell>
          <cell r="G137">
            <v>2480000</v>
          </cell>
          <cell r="H137">
            <v>0</v>
          </cell>
          <cell r="I137">
            <v>0</v>
          </cell>
        </row>
        <row r="138">
          <cell r="C138" t="str">
            <v>2.2.7.1.03</v>
          </cell>
          <cell r="D138" t="str">
            <v>Limpieza y desmalezamiento de tierras y terrenos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C139" t="str">
            <v>2.2.7.1.04</v>
          </cell>
          <cell r="D139" t="str">
            <v>Mantenimiento y reparación de obras de ingeniería civil o infraestructura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C140" t="str">
            <v>2.2.7.1.05</v>
          </cell>
          <cell r="D140" t="str">
            <v>Mantenimiento y reparación en obras de dominio público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C141" t="str">
            <v>2.2.7.1.06</v>
          </cell>
          <cell r="D141" t="str">
            <v>Mantenimiento y reparación de instalaciones eléctricas</v>
          </cell>
          <cell r="E141">
            <v>5000</v>
          </cell>
          <cell r="F141">
            <v>0</v>
          </cell>
          <cell r="G141">
            <v>5000</v>
          </cell>
          <cell r="H141">
            <v>0</v>
          </cell>
          <cell r="I141">
            <v>0</v>
          </cell>
        </row>
        <row r="142">
          <cell r="C142" t="str">
            <v>2.2.7.1.07</v>
          </cell>
          <cell r="D142" t="str">
            <v>Mantenimiento, reparación, servicios de pintura y sus derivados</v>
          </cell>
          <cell r="E142">
            <v>0</v>
          </cell>
          <cell r="F142">
            <v>1000000</v>
          </cell>
          <cell r="G142">
            <v>1000000</v>
          </cell>
          <cell r="H142">
            <v>0</v>
          </cell>
          <cell r="I142">
            <v>0</v>
          </cell>
        </row>
        <row r="143">
          <cell r="C143" t="str">
            <v>2.2.7.1.99</v>
          </cell>
          <cell r="D143" t="str">
            <v>Otros mantenimientos, reparaciones y sus derivados, no identificados precedentemente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C144" t="str">
            <v>2.2.7.2</v>
          </cell>
          <cell r="D144" t="str">
            <v xml:space="preserve">Mantenimiento y Reparacion de maquinarias y equipos </v>
          </cell>
          <cell r="E144">
            <v>5357009</v>
          </cell>
          <cell r="F144">
            <v>1414090.27</v>
          </cell>
          <cell r="G144">
            <v>6771099.2699999996</v>
          </cell>
          <cell r="H144">
            <v>21771</v>
          </cell>
          <cell r="I144">
            <v>0</v>
          </cell>
        </row>
        <row r="145">
          <cell r="C145" t="str">
            <v>2.2.7.2.01</v>
          </cell>
          <cell r="D145" t="str">
            <v>Mantenimiento y reparación de muebles y equipos de oficina</v>
          </cell>
          <cell r="E145">
            <v>679044</v>
          </cell>
          <cell r="F145">
            <v>-379044</v>
          </cell>
          <cell r="G145">
            <v>300000</v>
          </cell>
          <cell r="H145">
            <v>0</v>
          </cell>
          <cell r="I145">
            <v>0</v>
          </cell>
        </row>
        <row r="146">
          <cell r="C146" t="str">
            <v>2.2.7.2.02</v>
          </cell>
          <cell r="D146" t="str">
            <v>Mantenimiento y reparación de equipos de tecnología e información</v>
          </cell>
          <cell r="E146">
            <v>0</v>
          </cell>
          <cell r="F146">
            <v>300000</v>
          </cell>
          <cell r="G146">
            <v>300000</v>
          </cell>
          <cell r="H146">
            <v>0</v>
          </cell>
          <cell r="I146">
            <v>0</v>
          </cell>
        </row>
        <row r="147">
          <cell r="C147" t="str">
            <v>2.2.7.2.03</v>
          </cell>
          <cell r="D147" t="str">
            <v>Mantenimiento y reparación de equipos de educación y recreación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C148" t="str">
            <v>2.2.7.2.04</v>
          </cell>
          <cell r="D148" t="str">
            <v>Mantenimiento y reparación de equipos médicos, sanitarios y de laboratorio</v>
          </cell>
          <cell r="E148">
            <v>800000</v>
          </cell>
          <cell r="F148">
            <v>-406865.73</v>
          </cell>
          <cell r="G148">
            <v>393134.27</v>
          </cell>
          <cell r="H148">
            <v>0</v>
          </cell>
          <cell r="I148">
            <v>0</v>
          </cell>
        </row>
        <row r="149">
          <cell r="C149" t="str">
            <v>2.2.7.2.05</v>
          </cell>
          <cell r="D149" t="str">
            <v>Mantenimiento y reparación de ede comunicación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C150" t="str">
            <v>2.2.7.2.06</v>
          </cell>
          <cell r="D150" t="str">
            <v xml:space="preserve">Mantenimiento y reparacion de  equipos de transporte, tracción y elevacion </v>
          </cell>
          <cell r="E150">
            <v>1600000</v>
          </cell>
          <cell r="F150">
            <v>900000</v>
          </cell>
          <cell r="G150">
            <v>2500000</v>
          </cell>
          <cell r="H150">
            <v>21771</v>
          </cell>
          <cell r="I150">
            <v>0</v>
          </cell>
        </row>
        <row r="151">
          <cell r="C151" t="str">
            <v>2.2.7.2.07</v>
          </cell>
          <cell r="D151" t="str">
            <v>Mantenimiento y reparación de equipos industriales y producción</v>
          </cell>
          <cell r="E151">
            <v>1100000</v>
          </cell>
          <cell r="F151">
            <v>1000000</v>
          </cell>
          <cell r="G151">
            <v>2100000</v>
          </cell>
          <cell r="H151">
            <v>0</v>
          </cell>
          <cell r="I151">
            <v>0</v>
          </cell>
        </row>
        <row r="152">
          <cell r="C152" t="str">
            <v>2.2.7.2.08</v>
          </cell>
          <cell r="D152" t="str">
            <v>Servicios de mantenimiento, reparacion, desmonte e instalación de maquinarias y equipos</v>
          </cell>
          <cell r="E152">
            <v>977965</v>
          </cell>
          <cell r="F152">
            <v>0</v>
          </cell>
          <cell r="G152">
            <v>977965</v>
          </cell>
          <cell r="H152">
            <v>0</v>
          </cell>
          <cell r="I152">
            <v>0</v>
          </cell>
        </row>
        <row r="153">
          <cell r="C153" t="str">
            <v>2.2.7.2.99</v>
          </cell>
          <cell r="D153" t="str">
            <v>Otros servicios de mantenimiento y reparación de maquinaria y equipos, no identificados en los conceptos anteriores</v>
          </cell>
          <cell r="E153">
            <v>200000</v>
          </cell>
          <cell r="F153">
            <v>0</v>
          </cell>
          <cell r="G153">
            <v>200000</v>
          </cell>
          <cell r="H153">
            <v>0</v>
          </cell>
          <cell r="I153">
            <v>0</v>
          </cell>
        </row>
        <row r="154">
          <cell r="C154" t="str">
            <v>2.2.7.3</v>
          </cell>
          <cell r="D154" t="str">
            <v>Instalaciones temporales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C155" t="str">
            <v>2.2.7.3.01</v>
          </cell>
          <cell r="D155" t="str">
            <v>Instalaciones temporales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C156" t="str">
            <v>2.2.8</v>
          </cell>
          <cell r="D156" t="str">
            <v>SERVICIOS NO INCLUIDOS EN CONCEPTOS ANTERIORES</v>
          </cell>
          <cell r="E156">
            <v>27445000</v>
          </cell>
          <cell r="F156">
            <v>4178000</v>
          </cell>
          <cell r="G156">
            <v>31623000</v>
          </cell>
          <cell r="H156">
            <v>0</v>
          </cell>
          <cell r="I156">
            <v>0</v>
          </cell>
        </row>
        <row r="157">
          <cell r="C157" t="str">
            <v>2.2.8.1</v>
          </cell>
          <cell r="D157" t="str">
            <v>Gastos y representación judiciales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C158" t="str">
            <v>2.2.8.1.01</v>
          </cell>
          <cell r="D158" t="str">
            <v>Gastos judiciales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C159" t="str">
            <v>2.2.8.2</v>
          </cell>
          <cell r="D159" t="str">
            <v>Comisiones y gastos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C160" t="str">
            <v>2.2.8.2.01</v>
          </cell>
          <cell r="D160" t="str">
            <v>Comisiones y gastos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C161" t="str">
            <v>2.2.8.3.</v>
          </cell>
          <cell r="D161" t="str">
            <v>Servicios sanitarios médicos y veterinarios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C162" t="str">
            <v>2.2.8.3.01</v>
          </cell>
          <cell r="D162" t="str">
            <v>Servicios sanitarios medicos y veterinarios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C163" t="str">
            <v>2.2.8.4</v>
          </cell>
          <cell r="D163" t="str">
            <v>Servicios funerarios y gastos conexos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C164" t="str">
            <v>2.2.8.4.01</v>
          </cell>
          <cell r="D164" t="str">
            <v>Servicios funerarios y gastos conexos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C165" t="str">
            <v>2.2.8.5</v>
          </cell>
          <cell r="D165" t="str">
            <v xml:space="preserve">Fumigacion, Lavanderia, Limpieza e Higiene </v>
          </cell>
          <cell r="E165">
            <v>2245000</v>
          </cell>
          <cell r="F165">
            <v>678000</v>
          </cell>
          <cell r="G165">
            <v>2923000</v>
          </cell>
          <cell r="H165">
            <v>0</v>
          </cell>
          <cell r="I165">
            <v>0</v>
          </cell>
        </row>
        <row r="166">
          <cell r="C166" t="str">
            <v>2.2.8.5.01</v>
          </cell>
          <cell r="D166" t="str">
            <v>Fumigación</v>
          </cell>
          <cell r="E166">
            <v>500000</v>
          </cell>
          <cell r="F166">
            <v>198000</v>
          </cell>
          <cell r="G166">
            <v>698000</v>
          </cell>
          <cell r="H166">
            <v>0</v>
          </cell>
          <cell r="I166">
            <v>0</v>
          </cell>
        </row>
        <row r="167">
          <cell r="C167" t="str">
            <v>2.2.8.5.02</v>
          </cell>
          <cell r="D167" t="str">
            <v>Lavandería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C168" t="str">
            <v>2.2.8.5.03</v>
          </cell>
          <cell r="D168" t="str">
            <v>Limpieza e Higiene</v>
          </cell>
          <cell r="E168">
            <v>1745000</v>
          </cell>
          <cell r="F168">
            <v>480000</v>
          </cell>
          <cell r="G168">
            <v>2225000</v>
          </cell>
          <cell r="H168">
            <v>0</v>
          </cell>
          <cell r="I168">
            <v>0</v>
          </cell>
        </row>
        <row r="169">
          <cell r="C169" t="str">
            <v>2.2.8.6</v>
          </cell>
          <cell r="D169" t="str">
            <v>Servicio de organización de eventos, festividades y actividades de entret.</v>
          </cell>
          <cell r="E169">
            <v>4500000</v>
          </cell>
          <cell r="F169">
            <v>0</v>
          </cell>
          <cell r="G169">
            <v>4500000</v>
          </cell>
          <cell r="H169">
            <v>0</v>
          </cell>
          <cell r="I169">
            <v>0</v>
          </cell>
        </row>
        <row r="170">
          <cell r="C170" t="str">
            <v>2.2.8.6.01</v>
          </cell>
          <cell r="D170" t="str">
            <v>Eventos generales</v>
          </cell>
          <cell r="E170">
            <v>4500000</v>
          </cell>
          <cell r="F170">
            <v>0</v>
          </cell>
          <cell r="G170">
            <v>4500000</v>
          </cell>
          <cell r="H170">
            <v>0</v>
          </cell>
          <cell r="I170">
            <v>0</v>
          </cell>
        </row>
        <row r="171">
          <cell r="C171" t="str">
            <v>2.2.8.6.02</v>
          </cell>
          <cell r="D171" t="str">
            <v>Festividades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C172" t="str">
            <v>2.2.8.6.03</v>
          </cell>
          <cell r="D172" t="str">
            <v>Actuaciones deportivas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C173" t="str">
            <v>2.2.8.6.04</v>
          </cell>
          <cell r="D173" t="str">
            <v>Actuaciones artísticas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C174" t="str">
            <v>2.2.8.7</v>
          </cell>
          <cell r="D174" t="str">
            <v>Servicios Tecnicos y Profesionales</v>
          </cell>
          <cell r="E174">
            <v>20700000</v>
          </cell>
          <cell r="F174">
            <v>3500000</v>
          </cell>
          <cell r="G174">
            <v>24200000</v>
          </cell>
          <cell r="H174">
            <v>0</v>
          </cell>
          <cell r="I174">
            <v>0</v>
          </cell>
        </row>
        <row r="175">
          <cell r="C175" t="str">
            <v>2.2.8.7.01</v>
          </cell>
          <cell r="D175" t="str">
            <v>Servicios técnicos y profesionales</v>
          </cell>
          <cell r="E175">
            <v>0</v>
          </cell>
          <cell r="F175">
            <v>3500000</v>
          </cell>
          <cell r="G175">
            <v>3500000</v>
          </cell>
          <cell r="H175">
            <v>0</v>
          </cell>
          <cell r="I175">
            <v>0</v>
          </cell>
        </row>
        <row r="176">
          <cell r="C176" t="str">
            <v>2.2.8.7.02</v>
          </cell>
          <cell r="D176" t="str">
            <v>Servicios jurídicos</v>
          </cell>
          <cell r="E176">
            <v>300000</v>
          </cell>
          <cell r="F176">
            <v>0</v>
          </cell>
          <cell r="G176">
            <v>300000</v>
          </cell>
          <cell r="H176">
            <v>0</v>
          </cell>
          <cell r="I176">
            <v>0</v>
          </cell>
        </row>
        <row r="177">
          <cell r="C177" t="str">
            <v>2.2.8.7.03</v>
          </cell>
          <cell r="D177" t="str">
            <v>Servicios de contabilidad y auditoría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C178" t="str">
            <v>2.2.8.7.04</v>
          </cell>
          <cell r="D178" t="str">
            <v xml:space="preserve">Servicios de capacitación </v>
          </cell>
          <cell r="E178">
            <v>5400000</v>
          </cell>
          <cell r="F178">
            <v>0</v>
          </cell>
          <cell r="G178">
            <v>5400000</v>
          </cell>
          <cell r="H178">
            <v>0</v>
          </cell>
          <cell r="I178">
            <v>0</v>
          </cell>
        </row>
        <row r="179">
          <cell r="C179" t="str">
            <v>2.2.8.7.05</v>
          </cell>
          <cell r="D179" t="str">
            <v>Servicios de informática y sistemas computarizados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C180" t="str">
            <v>2.2.8.7.06</v>
          </cell>
          <cell r="D180" t="str">
            <v>Otros servicios técnicos profesionales</v>
          </cell>
          <cell r="E180">
            <v>15000000</v>
          </cell>
          <cell r="F180">
            <v>0</v>
          </cell>
          <cell r="G180">
            <v>15000000</v>
          </cell>
          <cell r="H180">
            <v>0</v>
          </cell>
          <cell r="I180">
            <v>0</v>
          </cell>
        </row>
        <row r="181">
          <cell r="C181" t="str">
            <v>2.2.8.8</v>
          </cell>
          <cell r="D181" t="str">
            <v>Impuestos, derechos y tasas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C182" t="str">
            <v>2.2.8.8.01</v>
          </cell>
          <cell r="D182" t="str">
            <v>Impuestos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C183" t="str">
            <v>2.2.8.8.02</v>
          </cell>
          <cell r="D183" t="str">
            <v>Derechos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C184" t="str">
            <v>2.2.8.8.03</v>
          </cell>
          <cell r="D184" t="str">
            <v>Tasas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C185" t="str">
            <v>2.2.8.9</v>
          </cell>
          <cell r="D185" t="str">
            <v>Otros gastos operativos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C186" t="str">
            <v>2.2.8.9.04</v>
          </cell>
          <cell r="D186" t="str">
            <v>Otros gastos por indemnizaciones y compensaciones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C187" t="str">
            <v>2.2.9</v>
          </cell>
          <cell r="D187" t="str">
            <v>OTRAS CONTRATACIONES DE SERVICIOS</v>
          </cell>
          <cell r="E187">
            <v>1259798</v>
          </cell>
          <cell r="F187">
            <v>5085000</v>
          </cell>
          <cell r="G187">
            <v>6344798</v>
          </cell>
          <cell r="H187">
            <v>0</v>
          </cell>
          <cell r="I187">
            <v>0</v>
          </cell>
        </row>
        <row r="188">
          <cell r="C188" t="str">
            <v>2.2.9.1</v>
          </cell>
          <cell r="D188" t="str">
            <v>Otras contratataciones de servicios</v>
          </cell>
          <cell r="E188">
            <v>0</v>
          </cell>
          <cell r="F188">
            <v>3085000</v>
          </cell>
          <cell r="G188">
            <v>3085000</v>
          </cell>
          <cell r="H188">
            <v>0</v>
          </cell>
          <cell r="I188">
            <v>0</v>
          </cell>
        </row>
        <row r="189">
          <cell r="C189" t="str">
            <v>2.2.9.1.01</v>
          </cell>
          <cell r="D189" t="str">
            <v>Otras contratataciones de servicios</v>
          </cell>
          <cell r="E189">
            <v>0</v>
          </cell>
          <cell r="F189">
            <v>3085000</v>
          </cell>
          <cell r="G189">
            <v>3085000</v>
          </cell>
          <cell r="H189">
            <v>0</v>
          </cell>
          <cell r="I189">
            <v>0</v>
          </cell>
        </row>
        <row r="190">
          <cell r="C190" t="str">
            <v>2.2.9.1.02</v>
          </cell>
          <cell r="D190" t="str">
            <v>Servicios de grabación y transmisión jornadas académicas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C191" t="str">
            <v>2.2.9.2</v>
          </cell>
          <cell r="D191" t="str">
            <v xml:space="preserve">Servicios de Alimentacion </v>
          </cell>
          <cell r="E191">
            <v>1259798</v>
          </cell>
          <cell r="F191">
            <v>2000000</v>
          </cell>
          <cell r="G191">
            <v>3259798</v>
          </cell>
          <cell r="H191">
            <v>0</v>
          </cell>
          <cell r="I191">
            <v>0</v>
          </cell>
        </row>
        <row r="192">
          <cell r="C192" t="str">
            <v>2.2.9.2.01</v>
          </cell>
          <cell r="D192" t="str">
            <v xml:space="preserve">Servicios de alimentación </v>
          </cell>
          <cell r="E192">
            <v>1259798</v>
          </cell>
          <cell r="F192">
            <v>2000000</v>
          </cell>
          <cell r="G192">
            <v>3259798</v>
          </cell>
          <cell r="H192">
            <v>0</v>
          </cell>
          <cell r="I192">
            <v>0</v>
          </cell>
        </row>
        <row r="193">
          <cell r="C193" t="str">
            <v>2.2.9.2.02</v>
          </cell>
          <cell r="D193" t="str">
            <v>Servicios de alimentación escolar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C194" t="str">
            <v>2.2.9.2.03</v>
          </cell>
          <cell r="D194" t="str">
            <v>Servicios de catering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C195">
            <v>2.2999999999999998</v>
          </cell>
          <cell r="D195" t="str">
            <v>MATERIALES Y SUMINISTROS</v>
          </cell>
          <cell r="E195">
            <v>71988811</v>
          </cell>
          <cell r="F195">
            <v>-2256056.0599999991</v>
          </cell>
          <cell r="G195">
            <v>69732754.939999998</v>
          </cell>
          <cell r="H195">
            <v>0</v>
          </cell>
          <cell r="I195">
            <v>0</v>
          </cell>
        </row>
        <row r="196">
          <cell r="C196" t="str">
            <v>2.3.1</v>
          </cell>
          <cell r="D196" t="str">
            <v>ALIMENTOS Y PRODUCTOS AGROFORESTALES</v>
          </cell>
          <cell r="E196">
            <v>1299276</v>
          </cell>
          <cell r="F196">
            <v>1713000</v>
          </cell>
          <cell r="G196">
            <v>3012276</v>
          </cell>
          <cell r="H196">
            <v>0</v>
          </cell>
          <cell r="I196">
            <v>0</v>
          </cell>
        </row>
        <row r="197">
          <cell r="C197" t="str">
            <v>2.3.1.1</v>
          </cell>
          <cell r="D197" t="str">
            <v>Alimentos y Bebidas para personas</v>
          </cell>
          <cell r="E197">
            <v>1299276</v>
          </cell>
          <cell r="F197">
            <v>1500000</v>
          </cell>
          <cell r="G197">
            <v>2799276</v>
          </cell>
          <cell r="H197">
            <v>0</v>
          </cell>
          <cell r="I197">
            <v>0</v>
          </cell>
        </row>
        <row r="198">
          <cell r="C198" t="str">
            <v>2.3.1.1.01</v>
          </cell>
          <cell r="D198" t="str">
            <v>Alimentos y Bebidas para personas</v>
          </cell>
          <cell r="E198">
            <v>1299276</v>
          </cell>
          <cell r="F198">
            <v>1500000</v>
          </cell>
          <cell r="G198">
            <v>2799276</v>
          </cell>
          <cell r="H198">
            <v>0</v>
          </cell>
          <cell r="I198">
            <v>0</v>
          </cell>
        </row>
        <row r="199">
          <cell r="C199" t="str">
            <v>2.3.1.3</v>
          </cell>
          <cell r="D199" t="str">
            <v>Productos agroforestales y pecuarios</v>
          </cell>
          <cell r="E199">
            <v>0</v>
          </cell>
          <cell r="F199">
            <v>213000</v>
          </cell>
          <cell r="G199">
            <v>213000</v>
          </cell>
          <cell r="H199">
            <v>0</v>
          </cell>
          <cell r="I199">
            <v>0</v>
          </cell>
        </row>
        <row r="200">
          <cell r="C200" t="str">
            <v>2.3.1.3.02</v>
          </cell>
          <cell r="D200" t="str">
            <v>Productos agrícolas</v>
          </cell>
          <cell r="E200">
            <v>0</v>
          </cell>
          <cell r="F200">
            <v>13000</v>
          </cell>
          <cell r="G200">
            <v>13000</v>
          </cell>
          <cell r="H200">
            <v>0</v>
          </cell>
          <cell r="I200">
            <v>0</v>
          </cell>
        </row>
        <row r="201">
          <cell r="C201" t="str">
            <v>2.3.1.3.03</v>
          </cell>
          <cell r="D201" t="str">
            <v>Productos forestales</v>
          </cell>
          <cell r="E201">
            <v>0</v>
          </cell>
          <cell r="F201">
            <v>200000</v>
          </cell>
          <cell r="G201">
            <v>200000</v>
          </cell>
          <cell r="H201">
            <v>0</v>
          </cell>
          <cell r="I201">
            <v>0</v>
          </cell>
        </row>
        <row r="202">
          <cell r="C202" t="str">
            <v>2.3.2</v>
          </cell>
          <cell r="D202" t="str">
            <v>TEXTILES Y VESTUARIOS</v>
          </cell>
          <cell r="E202">
            <v>2260200</v>
          </cell>
          <cell r="F202">
            <v>1555980.6</v>
          </cell>
          <cell r="G202">
            <v>3816180.6</v>
          </cell>
          <cell r="H202">
            <v>0</v>
          </cell>
          <cell r="I202">
            <v>0</v>
          </cell>
        </row>
        <row r="203">
          <cell r="C203" t="str">
            <v>2.3.2.1</v>
          </cell>
          <cell r="D203" t="str">
            <v>Hilados, fibras y telas</v>
          </cell>
          <cell r="E203">
            <v>0</v>
          </cell>
          <cell r="F203">
            <v>20000</v>
          </cell>
          <cell r="G203">
            <v>20000</v>
          </cell>
          <cell r="H203">
            <v>0</v>
          </cell>
          <cell r="I203">
            <v>0</v>
          </cell>
        </row>
        <row r="204">
          <cell r="C204" t="str">
            <v>2.3.2.1.01</v>
          </cell>
          <cell r="D204" t="str">
            <v>Hilados, fibras y telas</v>
          </cell>
          <cell r="E204">
            <v>0</v>
          </cell>
          <cell r="F204">
            <v>20000</v>
          </cell>
          <cell r="G204">
            <v>20000</v>
          </cell>
          <cell r="H204">
            <v>0</v>
          </cell>
          <cell r="I204">
            <v>0</v>
          </cell>
        </row>
        <row r="205">
          <cell r="C205" t="str">
            <v>2.3.2.2</v>
          </cell>
          <cell r="D205" t="str">
            <v>Acabados textiles</v>
          </cell>
          <cell r="E205">
            <v>66000</v>
          </cell>
          <cell r="F205">
            <v>518400</v>
          </cell>
          <cell r="G205">
            <v>584400</v>
          </cell>
          <cell r="H205">
            <v>0</v>
          </cell>
          <cell r="I205">
            <v>0</v>
          </cell>
        </row>
        <row r="206">
          <cell r="C206" t="str">
            <v>2.3.2.2.01</v>
          </cell>
          <cell r="D206" t="str">
            <v>Acabados textiles</v>
          </cell>
          <cell r="E206">
            <v>66000</v>
          </cell>
          <cell r="F206">
            <v>518400</v>
          </cell>
          <cell r="G206">
            <v>584400</v>
          </cell>
          <cell r="H206">
            <v>0</v>
          </cell>
          <cell r="I206">
            <v>0</v>
          </cell>
        </row>
        <row r="207">
          <cell r="C207" t="str">
            <v>2.3.2.3</v>
          </cell>
          <cell r="D207" t="str">
            <v>Prendas y accesorios de vestir</v>
          </cell>
          <cell r="E207">
            <v>2182200</v>
          </cell>
          <cell r="F207">
            <v>1017580.6</v>
          </cell>
          <cell r="G207">
            <v>3199780.6</v>
          </cell>
          <cell r="H207">
            <v>0</v>
          </cell>
          <cell r="I207">
            <v>0</v>
          </cell>
        </row>
        <row r="208">
          <cell r="C208" t="str">
            <v>2.3.2.3.01</v>
          </cell>
          <cell r="D208" t="str">
            <v>Prendas y accesorios de vestir</v>
          </cell>
          <cell r="E208">
            <v>2182200</v>
          </cell>
          <cell r="F208">
            <v>1017580.6</v>
          </cell>
          <cell r="G208">
            <v>3199780.6</v>
          </cell>
          <cell r="H208">
            <v>0</v>
          </cell>
          <cell r="I208">
            <v>0</v>
          </cell>
        </row>
        <row r="209">
          <cell r="C209" t="str">
            <v>2.3.2.4</v>
          </cell>
          <cell r="D209" t="str">
            <v>Calzados</v>
          </cell>
          <cell r="E209">
            <v>12000</v>
          </cell>
          <cell r="F209">
            <v>0</v>
          </cell>
          <cell r="G209">
            <v>12000</v>
          </cell>
          <cell r="H209">
            <v>0</v>
          </cell>
          <cell r="I209">
            <v>0</v>
          </cell>
        </row>
        <row r="210">
          <cell r="C210" t="str">
            <v>2.3.2.4.01</v>
          </cell>
          <cell r="D210" t="str">
            <v>Calzados</v>
          </cell>
          <cell r="E210">
            <v>12000</v>
          </cell>
          <cell r="F210">
            <v>0</v>
          </cell>
          <cell r="G210">
            <v>12000</v>
          </cell>
          <cell r="H210">
            <v>0</v>
          </cell>
          <cell r="I210">
            <v>0</v>
          </cell>
        </row>
        <row r="211">
          <cell r="C211" t="str">
            <v>2.3.3</v>
          </cell>
          <cell r="D211" t="str">
            <v>PRODUCTOS DE PAPEL , CARTON E IMPRESOS</v>
          </cell>
          <cell r="E211">
            <v>8741471</v>
          </cell>
          <cell r="F211">
            <v>3551485</v>
          </cell>
          <cell r="G211">
            <v>12292956</v>
          </cell>
          <cell r="H211">
            <v>0</v>
          </cell>
          <cell r="I211">
            <v>0</v>
          </cell>
        </row>
        <row r="212">
          <cell r="C212" t="str">
            <v>2.3.3.1</v>
          </cell>
          <cell r="D212" t="str">
            <v>Papel de escritorio</v>
          </cell>
          <cell r="E212">
            <v>7200000</v>
          </cell>
          <cell r="F212">
            <v>0</v>
          </cell>
          <cell r="G212">
            <v>7200000</v>
          </cell>
          <cell r="H212">
            <v>0</v>
          </cell>
          <cell r="I212">
            <v>0</v>
          </cell>
        </row>
        <row r="213">
          <cell r="C213" t="str">
            <v>2.3.3.1.01</v>
          </cell>
          <cell r="D213" t="str">
            <v>Papel de escritorio</v>
          </cell>
          <cell r="E213">
            <v>7200000</v>
          </cell>
          <cell r="F213">
            <v>0</v>
          </cell>
          <cell r="G213">
            <v>7200000</v>
          </cell>
          <cell r="H213">
            <v>0</v>
          </cell>
          <cell r="I213">
            <v>0</v>
          </cell>
        </row>
        <row r="214">
          <cell r="C214" t="str">
            <v>2.3.3.2</v>
          </cell>
          <cell r="D214" t="str">
            <v xml:space="preserve">Productos de papel y carton </v>
          </cell>
          <cell r="E214">
            <v>541471</v>
          </cell>
          <cell r="F214">
            <v>1501485</v>
          </cell>
          <cell r="G214">
            <v>2042956</v>
          </cell>
          <cell r="H214">
            <v>0</v>
          </cell>
          <cell r="I214">
            <v>0</v>
          </cell>
        </row>
        <row r="215">
          <cell r="C215" t="str">
            <v>2.3.3.2.01</v>
          </cell>
          <cell r="D215" t="str">
            <v xml:space="preserve">Productos de papel y carton </v>
          </cell>
          <cell r="E215">
            <v>541471</v>
          </cell>
          <cell r="F215">
            <v>1501485</v>
          </cell>
          <cell r="G215">
            <v>2042956</v>
          </cell>
          <cell r="H215">
            <v>0</v>
          </cell>
          <cell r="I215">
            <v>0</v>
          </cell>
        </row>
        <row r="216">
          <cell r="C216" t="str">
            <v>2.3.3.3</v>
          </cell>
          <cell r="D216" t="str">
            <v>Productos de artes gráficas</v>
          </cell>
          <cell r="E216">
            <v>0</v>
          </cell>
          <cell r="F216">
            <v>50000</v>
          </cell>
          <cell r="G216">
            <v>50000</v>
          </cell>
          <cell r="H216">
            <v>0</v>
          </cell>
          <cell r="I216">
            <v>0</v>
          </cell>
        </row>
        <row r="217">
          <cell r="C217" t="str">
            <v>2.3.3.3.01</v>
          </cell>
          <cell r="D217" t="str">
            <v>Productos de artes graficas</v>
          </cell>
          <cell r="E217">
            <v>0</v>
          </cell>
          <cell r="F217">
            <v>50000</v>
          </cell>
          <cell r="G217">
            <v>50000</v>
          </cell>
          <cell r="H217">
            <v>0</v>
          </cell>
          <cell r="I217">
            <v>0</v>
          </cell>
        </row>
        <row r="218">
          <cell r="C218" t="str">
            <v>2.3.3.4</v>
          </cell>
          <cell r="D218" t="str">
            <v>Libros, Revistas y periódicos</v>
          </cell>
          <cell r="E218">
            <v>1000000</v>
          </cell>
          <cell r="F218">
            <v>2000000</v>
          </cell>
          <cell r="G218">
            <v>3000000</v>
          </cell>
          <cell r="H218">
            <v>0</v>
          </cell>
          <cell r="I218">
            <v>0</v>
          </cell>
        </row>
        <row r="219">
          <cell r="C219" t="str">
            <v>2.3.3.4.01</v>
          </cell>
          <cell r="D219" t="str">
            <v>Libros, Revistas y periódicos</v>
          </cell>
          <cell r="E219">
            <v>1000000</v>
          </cell>
          <cell r="F219">
            <v>2000000</v>
          </cell>
          <cell r="G219">
            <v>3000000</v>
          </cell>
          <cell r="H219">
            <v>0</v>
          </cell>
          <cell r="I219">
            <v>0</v>
          </cell>
        </row>
        <row r="220">
          <cell r="C220" t="str">
            <v>2.3.3.5</v>
          </cell>
          <cell r="D220" t="str">
            <v>Textos de enseñanza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C221" t="str">
            <v>2.3.3.5.01</v>
          </cell>
          <cell r="D221" t="str">
            <v>Textos de enseñanza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C222" t="str">
            <v xml:space="preserve">2.3.4 </v>
          </cell>
          <cell r="D222" t="str">
            <v>PRODUCTOS FARMACEUTICOS</v>
          </cell>
          <cell r="E222">
            <v>227355</v>
          </cell>
          <cell r="F222">
            <v>1366135.81</v>
          </cell>
          <cell r="G222">
            <v>1593490.81</v>
          </cell>
          <cell r="H222">
            <v>0</v>
          </cell>
          <cell r="I222">
            <v>0</v>
          </cell>
        </row>
        <row r="223">
          <cell r="C223" t="str">
            <v>2.3.4.1</v>
          </cell>
          <cell r="D223" t="str">
            <v>Productos medicinales para uso humano</v>
          </cell>
          <cell r="E223">
            <v>227355</v>
          </cell>
          <cell r="F223">
            <v>1366135.81</v>
          </cell>
          <cell r="G223">
            <v>1593490.81</v>
          </cell>
          <cell r="H223">
            <v>0</v>
          </cell>
          <cell r="I223">
            <v>0</v>
          </cell>
        </row>
        <row r="224">
          <cell r="C224" t="str">
            <v>2.3.4.1.01</v>
          </cell>
          <cell r="D224" t="str">
            <v>Productos medicinales para uso humano</v>
          </cell>
          <cell r="E224">
            <v>227355</v>
          </cell>
          <cell r="F224">
            <v>1366135.81</v>
          </cell>
          <cell r="G224">
            <v>1593490.81</v>
          </cell>
          <cell r="H224">
            <v>0</v>
          </cell>
          <cell r="I224">
            <v>0</v>
          </cell>
        </row>
        <row r="225">
          <cell r="C225" t="str">
            <v>2.3.5</v>
          </cell>
          <cell r="D225" t="str">
            <v>PRODUCTOS DE CUERO, CAUCHO Y PLASTICOS</v>
          </cell>
          <cell r="E225">
            <v>4000</v>
          </cell>
          <cell r="F225">
            <v>282305</v>
          </cell>
          <cell r="G225">
            <v>286305</v>
          </cell>
          <cell r="H225">
            <v>0</v>
          </cell>
          <cell r="I225">
            <v>0</v>
          </cell>
        </row>
        <row r="226">
          <cell r="C226" t="str">
            <v>2.3.5.1</v>
          </cell>
          <cell r="D226" t="str">
            <v>Productos de Cueros y Pieles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C227" t="str">
            <v>2.3.5.1.01</v>
          </cell>
          <cell r="D227" t="str">
            <v>Productos de cueros y pieles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C228" t="str">
            <v>2.3.5.2</v>
          </cell>
          <cell r="D228" t="str">
            <v>Productos de cuero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C229" t="str">
            <v>2.3.5.2.01</v>
          </cell>
          <cell r="D229" t="str">
            <v>Productos de cuero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C230" t="str">
            <v>2.3.5.3</v>
          </cell>
          <cell r="D230" t="str">
            <v>Llantas y neumáticos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C231" t="str">
            <v>2.3.5.3.01</v>
          </cell>
          <cell r="D231" t="str">
            <v>Llantas y neumáticos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C232" t="str">
            <v>2.3.5.4</v>
          </cell>
          <cell r="D232" t="str">
            <v>Artículos de caucho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C233" t="str">
            <v>2.3.5.4.01</v>
          </cell>
          <cell r="D233" t="str">
            <v>Artículos de caucho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C234" t="str">
            <v>2.3.5.5</v>
          </cell>
          <cell r="D234" t="str">
            <v>Articulos de plásticos</v>
          </cell>
          <cell r="E234">
            <v>4000</v>
          </cell>
          <cell r="F234">
            <v>282305</v>
          </cell>
          <cell r="G234">
            <v>286305</v>
          </cell>
          <cell r="H234">
            <v>0</v>
          </cell>
          <cell r="I234">
            <v>0</v>
          </cell>
        </row>
        <row r="235">
          <cell r="C235" t="str">
            <v>2.3.5.5.01</v>
          </cell>
          <cell r="D235" t="str">
            <v>Articulos de plásticos</v>
          </cell>
          <cell r="E235">
            <v>4000</v>
          </cell>
          <cell r="F235">
            <v>282305</v>
          </cell>
          <cell r="G235">
            <v>286305</v>
          </cell>
          <cell r="H235">
            <v>0</v>
          </cell>
          <cell r="I235">
            <v>0</v>
          </cell>
        </row>
        <row r="236">
          <cell r="C236" t="str">
            <v>2.3.6</v>
          </cell>
          <cell r="D236" t="str">
            <v>PRODUCTOS DE MINERALES, METALICOS Y NO METALICOS</v>
          </cell>
          <cell r="E236">
            <v>264006</v>
          </cell>
          <cell r="F236">
            <v>955475</v>
          </cell>
          <cell r="G236">
            <v>1219481</v>
          </cell>
          <cell r="H236">
            <v>0</v>
          </cell>
          <cell r="I236">
            <v>0</v>
          </cell>
        </row>
        <row r="237">
          <cell r="C237" t="str">
            <v>2.3.6.1</v>
          </cell>
          <cell r="D237" t="str">
            <v>Productos de cemento, cal, asbesto, yeso y arcilla</v>
          </cell>
          <cell r="E237">
            <v>4000</v>
          </cell>
          <cell r="F237">
            <v>50000</v>
          </cell>
          <cell r="G237">
            <v>54000</v>
          </cell>
          <cell r="H237">
            <v>0</v>
          </cell>
          <cell r="I237">
            <v>0</v>
          </cell>
        </row>
        <row r="238">
          <cell r="C238" t="str">
            <v>2.3.6.1.01</v>
          </cell>
          <cell r="D238" t="str">
            <v>Productos de cemento</v>
          </cell>
          <cell r="E238">
            <v>4000</v>
          </cell>
          <cell r="F238">
            <v>0</v>
          </cell>
          <cell r="G238">
            <v>4000</v>
          </cell>
          <cell r="H238">
            <v>0</v>
          </cell>
          <cell r="I238">
            <v>0</v>
          </cell>
        </row>
        <row r="239">
          <cell r="C239" t="str">
            <v>2.3.6.1.02</v>
          </cell>
          <cell r="D239" t="str">
            <v>Productos de cal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C240" t="str">
            <v>2.3.6.1.03</v>
          </cell>
          <cell r="D240" t="str">
            <v>Productos de asbestos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C241" t="str">
            <v>2.3.6.1.04</v>
          </cell>
          <cell r="D241" t="str">
            <v>Productos de yeso</v>
          </cell>
          <cell r="E241">
            <v>0</v>
          </cell>
          <cell r="F241">
            <v>50000</v>
          </cell>
          <cell r="G241">
            <v>50000</v>
          </cell>
          <cell r="H241">
            <v>0</v>
          </cell>
          <cell r="I241">
            <v>0</v>
          </cell>
        </row>
        <row r="242">
          <cell r="C242" t="str">
            <v>2.3.6.1.05</v>
          </cell>
          <cell r="D242" t="str">
            <v>Productos de arcilla y derivados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C243" t="str">
            <v>2.3.6.2</v>
          </cell>
          <cell r="D243" t="str">
            <v>Productos de vidrio, loza y porcelana</v>
          </cell>
          <cell r="E243">
            <v>0</v>
          </cell>
          <cell r="F243">
            <v>1800</v>
          </cell>
          <cell r="G243">
            <v>1800</v>
          </cell>
          <cell r="H243">
            <v>0</v>
          </cell>
          <cell r="I243">
            <v>0</v>
          </cell>
        </row>
        <row r="244">
          <cell r="C244" t="str">
            <v>2.3.6.2.01</v>
          </cell>
          <cell r="D244" t="str">
            <v>Productos de vidrio</v>
          </cell>
          <cell r="E244">
            <v>0</v>
          </cell>
          <cell r="F244">
            <v>1800</v>
          </cell>
          <cell r="G244">
            <v>1800</v>
          </cell>
          <cell r="H244">
            <v>0</v>
          </cell>
          <cell r="I244">
            <v>0</v>
          </cell>
        </row>
        <row r="245">
          <cell r="C245" t="str">
            <v>2.3.6.2.02</v>
          </cell>
          <cell r="D245" t="str">
            <v>Productos de loza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C246" t="str">
            <v>2.3.6.2.03</v>
          </cell>
          <cell r="D246" t="str">
            <v>Productos de porcelana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C247" t="str">
            <v>2.3.6.3</v>
          </cell>
          <cell r="D247" t="str">
            <v>Productos metalicos y sus derivados</v>
          </cell>
          <cell r="E247">
            <v>260006</v>
          </cell>
          <cell r="F247">
            <v>853675</v>
          </cell>
          <cell r="G247">
            <v>1113681</v>
          </cell>
          <cell r="H247">
            <v>0</v>
          </cell>
          <cell r="I247">
            <v>0</v>
          </cell>
        </row>
        <row r="248">
          <cell r="C248" t="str">
            <v>2.3.6.3.04</v>
          </cell>
          <cell r="D248" t="str">
            <v>Herramientas menores</v>
          </cell>
          <cell r="E248">
            <v>92750</v>
          </cell>
          <cell r="F248">
            <v>309850</v>
          </cell>
          <cell r="G248">
            <v>402600</v>
          </cell>
          <cell r="H248">
            <v>0</v>
          </cell>
          <cell r="I248">
            <v>0</v>
          </cell>
        </row>
        <row r="249">
          <cell r="C249" t="str">
            <v>2.3.6.3.06</v>
          </cell>
          <cell r="D249" t="str">
            <v>Productos metálicos</v>
          </cell>
          <cell r="E249">
            <v>167256</v>
          </cell>
          <cell r="F249">
            <v>543825</v>
          </cell>
          <cell r="G249">
            <v>711081</v>
          </cell>
          <cell r="H249">
            <v>0</v>
          </cell>
          <cell r="I249">
            <v>0</v>
          </cell>
        </row>
        <row r="250">
          <cell r="C250" t="str">
            <v>2.3.6.4</v>
          </cell>
          <cell r="D250" t="str">
            <v>Minerales</v>
          </cell>
          <cell r="E250">
            <v>0</v>
          </cell>
          <cell r="F250">
            <v>50000</v>
          </cell>
          <cell r="G250">
            <v>50000</v>
          </cell>
          <cell r="H250">
            <v>0</v>
          </cell>
          <cell r="I250">
            <v>0</v>
          </cell>
        </row>
        <row r="251">
          <cell r="C251" t="str">
            <v>2.3.6.4.04</v>
          </cell>
          <cell r="D251" t="str">
            <v>Piedra, arcilla y arena</v>
          </cell>
          <cell r="E251">
            <v>0</v>
          </cell>
          <cell r="F251">
            <v>50000</v>
          </cell>
          <cell r="G251">
            <v>50000</v>
          </cell>
          <cell r="H251">
            <v>0</v>
          </cell>
          <cell r="I251">
            <v>0</v>
          </cell>
        </row>
        <row r="252">
          <cell r="C252" t="str">
            <v>2.3.7</v>
          </cell>
          <cell r="D252" t="str">
            <v>COMBUSTIBLE, LUBRICANTES, PRODUCTOS QUIMICOS Y CONEXOS</v>
          </cell>
          <cell r="E252">
            <v>6642621</v>
          </cell>
          <cell r="F252">
            <v>3196088.5</v>
          </cell>
          <cell r="G252">
            <v>9838709.5</v>
          </cell>
          <cell r="H252">
            <v>0</v>
          </cell>
          <cell r="I252">
            <v>0</v>
          </cell>
        </row>
        <row r="253">
          <cell r="C253" t="str">
            <v>2.3.7.1</v>
          </cell>
          <cell r="D253" t="str">
            <v>Combustibles y Lubricantes</v>
          </cell>
          <cell r="E253">
            <v>4605700</v>
          </cell>
          <cell r="F253">
            <v>2600000</v>
          </cell>
          <cell r="G253">
            <v>7205700</v>
          </cell>
          <cell r="H253">
            <v>0</v>
          </cell>
          <cell r="I253">
            <v>0</v>
          </cell>
        </row>
        <row r="254">
          <cell r="C254" t="str">
            <v>2.3.7.1.01</v>
          </cell>
          <cell r="D254" t="str">
            <v>Gasolina</v>
          </cell>
          <cell r="E254">
            <v>2700000</v>
          </cell>
          <cell r="F254">
            <v>1000000</v>
          </cell>
          <cell r="G254">
            <v>3700000</v>
          </cell>
          <cell r="H254">
            <v>0</v>
          </cell>
          <cell r="I254">
            <v>0</v>
          </cell>
        </row>
        <row r="255">
          <cell r="C255" t="str">
            <v>2.3.7.1.02</v>
          </cell>
          <cell r="D255" t="str">
            <v>Gasoil</v>
          </cell>
          <cell r="E255">
            <v>1200000</v>
          </cell>
          <cell r="F255">
            <v>1600000</v>
          </cell>
          <cell r="G255">
            <v>2800000</v>
          </cell>
          <cell r="H255">
            <v>0</v>
          </cell>
          <cell r="I255">
            <v>0</v>
          </cell>
        </row>
        <row r="256">
          <cell r="C256" t="str">
            <v>2.3.7.1.04</v>
          </cell>
          <cell r="D256" t="str">
            <v>Gas GLP</v>
          </cell>
          <cell r="E256">
            <v>700000</v>
          </cell>
          <cell r="F256">
            <v>0</v>
          </cell>
          <cell r="G256">
            <v>700000</v>
          </cell>
          <cell r="H256">
            <v>0</v>
          </cell>
          <cell r="I256">
            <v>0</v>
          </cell>
        </row>
        <row r="257">
          <cell r="C257" t="str">
            <v>2.3.7.1.05</v>
          </cell>
          <cell r="D257" t="str">
            <v>Aceites y Grasas</v>
          </cell>
          <cell r="E257">
            <v>5700</v>
          </cell>
          <cell r="F257">
            <v>0</v>
          </cell>
          <cell r="G257">
            <v>5700</v>
          </cell>
          <cell r="H257">
            <v>0</v>
          </cell>
          <cell r="I257">
            <v>0</v>
          </cell>
        </row>
        <row r="258">
          <cell r="C258" t="str">
            <v>2.3.7.1.06</v>
          </cell>
          <cell r="D258" t="str">
            <v>Lubricantes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C259" t="str">
            <v>2.3.7.1.07</v>
          </cell>
          <cell r="D259" t="str">
            <v>Gas natural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C260" t="str">
            <v>2.3.7.1.99</v>
          </cell>
          <cell r="D260" t="str">
            <v>Otros combustibles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C261" t="str">
            <v>2.3.7.2</v>
          </cell>
          <cell r="D261" t="str">
            <v xml:space="preserve"> Productos Químicos y Conexos</v>
          </cell>
          <cell r="E261">
            <v>2036921</v>
          </cell>
          <cell r="F261">
            <v>596088.5</v>
          </cell>
          <cell r="G261">
            <v>2633009.5</v>
          </cell>
          <cell r="H261">
            <v>0</v>
          </cell>
          <cell r="I261">
            <v>0</v>
          </cell>
        </row>
        <row r="262">
          <cell r="C262" t="str">
            <v>2.3.7.2.01</v>
          </cell>
          <cell r="D262" t="str">
            <v>Productos explosivos y pirotecnia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C263" t="str">
            <v>2.3.7.2.02</v>
          </cell>
          <cell r="D263" t="str">
            <v>Productos fotoquínicos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C264" t="str">
            <v>2.3.7.2.03</v>
          </cell>
          <cell r="D264" t="str">
            <v>Productos quimicos de uso personal y de laboratorios</v>
          </cell>
          <cell r="E264">
            <v>171921</v>
          </cell>
          <cell r="F264">
            <v>296088.5</v>
          </cell>
          <cell r="G264">
            <v>468009.5</v>
          </cell>
          <cell r="H264">
            <v>0</v>
          </cell>
          <cell r="I264">
            <v>0</v>
          </cell>
        </row>
        <row r="265">
          <cell r="C265" t="str">
            <v>2.3.7.2.04</v>
          </cell>
          <cell r="D265" t="str">
            <v>Abonos y fertilizantes</v>
          </cell>
          <cell r="E265">
            <v>10000</v>
          </cell>
          <cell r="F265">
            <v>0</v>
          </cell>
          <cell r="G265">
            <v>10000</v>
          </cell>
          <cell r="H265">
            <v>0</v>
          </cell>
          <cell r="I265">
            <v>0</v>
          </cell>
        </row>
        <row r="266">
          <cell r="C266" t="str">
            <v>2.3.7.2.05</v>
          </cell>
          <cell r="D266" t="str">
            <v>Insecticidas, fumigantes y otros</v>
          </cell>
          <cell r="E266">
            <v>10000</v>
          </cell>
          <cell r="F266">
            <v>0</v>
          </cell>
          <cell r="G266">
            <v>10000</v>
          </cell>
          <cell r="H266">
            <v>0</v>
          </cell>
          <cell r="I266">
            <v>0</v>
          </cell>
        </row>
        <row r="267">
          <cell r="C267" t="str">
            <v>2.3.7.2.06</v>
          </cell>
          <cell r="D267" t="str">
            <v>Pinturas, lacas, barnices, diluyentes y absorbentes para pinturas</v>
          </cell>
          <cell r="E267">
            <v>1815000</v>
          </cell>
          <cell r="F267">
            <v>0</v>
          </cell>
          <cell r="G267">
            <v>1815000</v>
          </cell>
          <cell r="H267">
            <v>0</v>
          </cell>
          <cell r="I267">
            <v>0</v>
          </cell>
        </row>
        <row r="268">
          <cell r="C268" t="str">
            <v>2.3.7.2.07</v>
          </cell>
          <cell r="D268" t="str">
            <v>Productos químicos para saneamiento de las aguas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C269" t="str">
            <v>2.3.7.2.99</v>
          </cell>
          <cell r="D269" t="str">
            <v>Otros productos quimicos y conexos</v>
          </cell>
          <cell r="E269">
            <v>30000</v>
          </cell>
          <cell r="F269">
            <v>300000</v>
          </cell>
          <cell r="G269">
            <v>330000</v>
          </cell>
          <cell r="H269">
            <v>0</v>
          </cell>
          <cell r="I269">
            <v>0</v>
          </cell>
        </row>
        <row r="270">
          <cell r="C270" t="str">
            <v>2.3.9</v>
          </cell>
          <cell r="D270" t="str">
            <v>PRODUCTOS Y UTILES VARIOS</v>
          </cell>
          <cell r="E270">
            <v>52549882</v>
          </cell>
          <cell r="F270">
            <v>-14876525.969999999</v>
          </cell>
          <cell r="G270">
            <v>37673356.030000001</v>
          </cell>
          <cell r="H270">
            <v>0</v>
          </cell>
          <cell r="I270">
            <v>0</v>
          </cell>
        </row>
        <row r="271">
          <cell r="C271" t="str">
            <v>2.3.9.1</v>
          </cell>
          <cell r="D271" t="str">
            <v xml:space="preserve">Material para limpieza </v>
          </cell>
          <cell r="E271">
            <v>2927849</v>
          </cell>
          <cell r="F271">
            <v>832437.2</v>
          </cell>
          <cell r="G271">
            <v>3760286.2</v>
          </cell>
          <cell r="H271">
            <v>0</v>
          </cell>
          <cell r="I271">
            <v>0</v>
          </cell>
        </row>
        <row r="272">
          <cell r="C272" t="str">
            <v>2.3.9.1.01</v>
          </cell>
          <cell r="D272" t="str">
            <v>Material para limpieza e higiene</v>
          </cell>
          <cell r="E272">
            <v>2895949</v>
          </cell>
          <cell r="F272">
            <v>527187.19999999995</v>
          </cell>
          <cell r="G272">
            <v>3423136.2</v>
          </cell>
          <cell r="H272">
            <v>0</v>
          </cell>
          <cell r="I272">
            <v>0</v>
          </cell>
        </row>
        <row r="273">
          <cell r="C273" t="str">
            <v>2.3.9.1.02</v>
          </cell>
          <cell r="D273" t="str">
            <v>Material para limpieza e higiene personal</v>
          </cell>
          <cell r="E273">
            <v>31900</v>
          </cell>
          <cell r="F273">
            <v>305250</v>
          </cell>
          <cell r="G273">
            <v>337150</v>
          </cell>
          <cell r="H273">
            <v>0</v>
          </cell>
          <cell r="I273">
            <v>0</v>
          </cell>
        </row>
        <row r="274">
          <cell r="C274" t="str">
            <v>2.3.9.2</v>
          </cell>
          <cell r="D274" t="str">
            <v>Utiles y materiales de escritorio, oficina, informática, escolares y de enseñanza</v>
          </cell>
          <cell r="E274">
            <v>4589768</v>
          </cell>
          <cell r="F274">
            <v>6060927.4700000007</v>
          </cell>
          <cell r="G274">
            <v>10650695.470000001</v>
          </cell>
          <cell r="H274">
            <v>0</v>
          </cell>
          <cell r="I274">
            <v>0</v>
          </cell>
        </row>
        <row r="275">
          <cell r="C275" t="str">
            <v>2.3.9.2.01</v>
          </cell>
          <cell r="D275" t="str">
            <v>Utiles y materiales de escritorio, oficina e informática</v>
          </cell>
          <cell r="E275">
            <v>4579372</v>
          </cell>
          <cell r="F275">
            <v>1433446.9</v>
          </cell>
          <cell r="G275">
            <v>6012818.9000000004</v>
          </cell>
          <cell r="H275">
            <v>0</v>
          </cell>
          <cell r="I275">
            <v>0</v>
          </cell>
        </row>
        <row r="276">
          <cell r="C276" t="str">
            <v>2.3.9.2.02</v>
          </cell>
          <cell r="D276" t="str">
            <v>Utiles y materiales escolares y de enseñanzas</v>
          </cell>
          <cell r="E276">
            <v>10396</v>
          </cell>
          <cell r="F276">
            <v>4627480.57</v>
          </cell>
          <cell r="G276">
            <v>4637876.57</v>
          </cell>
          <cell r="H276">
            <v>0</v>
          </cell>
          <cell r="I276">
            <v>0</v>
          </cell>
        </row>
        <row r="277">
          <cell r="C277" t="str">
            <v>2.3.9.3</v>
          </cell>
          <cell r="D277" t="str">
            <v>Utiles menores médico quirúrgico y de laboratorio</v>
          </cell>
          <cell r="E277">
            <v>1106549</v>
          </cell>
          <cell r="F277">
            <v>4291564.71</v>
          </cell>
          <cell r="G277">
            <v>5398113.71</v>
          </cell>
          <cell r="H277">
            <v>0</v>
          </cell>
          <cell r="I277">
            <v>0</v>
          </cell>
        </row>
        <row r="278">
          <cell r="C278" t="str">
            <v>2.3.9.3.01</v>
          </cell>
          <cell r="D278" t="str">
            <v>Utiles menores medico quirúrgico y de laboratorio</v>
          </cell>
          <cell r="E278">
            <v>1106549</v>
          </cell>
          <cell r="F278">
            <v>4291564.71</v>
          </cell>
          <cell r="G278">
            <v>5398113.71</v>
          </cell>
          <cell r="H278">
            <v>0</v>
          </cell>
          <cell r="I278">
            <v>0</v>
          </cell>
        </row>
        <row r="279">
          <cell r="C279" t="str">
            <v>2.3.9.4</v>
          </cell>
          <cell r="D279" t="str">
            <v>Utiles destinados a actividades deportivas, culturales y recreativas</v>
          </cell>
          <cell r="E279">
            <v>266695</v>
          </cell>
          <cell r="F279">
            <v>4293659.79</v>
          </cell>
          <cell r="G279">
            <v>4560354.79</v>
          </cell>
          <cell r="H279">
            <v>0</v>
          </cell>
          <cell r="I279">
            <v>0</v>
          </cell>
        </row>
        <row r="280">
          <cell r="C280" t="str">
            <v>2.3.9.4.01</v>
          </cell>
          <cell r="D280" t="str">
            <v>Utiles destinados a actividades deportivas, culturales y recreativas</v>
          </cell>
          <cell r="E280">
            <v>266695</v>
          </cell>
          <cell r="F280">
            <v>4293659.79</v>
          </cell>
          <cell r="G280">
            <v>4560354.79</v>
          </cell>
          <cell r="H280">
            <v>0</v>
          </cell>
          <cell r="I280">
            <v>0</v>
          </cell>
        </row>
        <row r="281">
          <cell r="C281" t="str">
            <v>2.3.9.5</v>
          </cell>
          <cell r="D281" t="str">
            <v>Utiles de cocina y comedor</v>
          </cell>
          <cell r="E281">
            <v>197000</v>
          </cell>
          <cell r="F281">
            <v>500000</v>
          </cell>
          <cell r="G281">
            <v>697000</v>
          </cell>
          <cell r="H281">
            <v>0</v>
          </cell>
          <cell r="I281">
            <v>0</v>
          </cell>
        </row>
        <row r="282">
          <cell r="C282" t="str">
            <v>2.3.9.5.01</v>
          </cell>
          <cell r="D282" t="str">
            <v>Utiles de cocina y comedor</v>
          </cell>
          <cell r="E282">
            <v>197000</v>
          </cell>
          <cell r="F282">
            <v>500000</v>
          </cell>
          <cell r="G282">
            <v>697000</v>
          </cell>
          <cell r="H282">
            <v>0</v>
          </cell>
          <cell r="I282">
            <v>0</v>
          </cell>
        </row>
        <row r="283">
          <cell r="C283" t="str">
            <v>2.3.9.6</v>
          </cell>
          <cell r="D283" t="str">
            <v>Productos eléctricos y afines</v>
          </cell>
          <cell r="E283">
            <v>811729</v>
          </cell>
          <cell r="F283">
            <v>1688271</v>
          </cell>
          <cell r="G283">
            <v>2500000</v>
          </cell>
          <cell r="H283">
            <v>0</v>
          </cell>
          <cell r="I283">
            <v>0</v>
          </cell>
        </row>
        <row r="284">
          <cell r="C284" t="str">
            <v>2.3.9.6.01</v>
          </cell>
          <cell r="D284" t="str">
            <v>Productos electricos y afines</v>
          </cell>
          <cell r="E284">
            <v>811729</v>
          </cell>
          <cell r="F284">
            <v>1688271</v>
          </cell>
          <cell r="G284">
            <v>2500000</v>
          </cell>
          <cell r="H284">
            <v>0</v>
          </cell>
          <cell r="I284">
            <v>0</v>
          </cell>
        </row>
        <row r="285">
          <cell r="C285" t="str">
            <v>2.3.9.7</v>
          </cell>
          <cell r="D285" t="str">
            <v>Productos y Utiles Veterinarios</v>
          </cell>
          <cell r="E285">
            <v>0</v>
          </cell>
          <cell r="F285">
            <v>50000</v>
          </cell>
          <cell r="G285">
            <v>50000</v>
          </cell>
          <cell r="H285">
            <v>0</v>
          </cell>
          <cell r="I285">
            <v>0</v>
          </cell>
        </row>
        <row r="286">
          <cell r="C286" t="str">
            <v>2.3.9.7.01</v>
          </cell>
          <cell r="D286" t="str">
            <v>Productos y útiles veterinarios</v>
          </cell>
          <cell r="E286">
            <v>0</v>
          </cell>
          <cell r="F286">
            <v>50000</v>
          </cell>
          <cell r="G286">
            <v>50000</v>
          </cell>
          <cell r="H286">
            <v>0</v>
          </cell>
          <cell r="I286">
            <v>0</v>
          </cell>
        </row>
        <row r="287">
          <cell r="C287" t="str">
            <v>2.3.9.8</v>
          </cell>
          <cell r="D287" t="str">
            <v>Respuestos y accesorios menores</v>
          </cell>
          <cell r="E287">
            <v>434880</v>
          </cell>
          <cell r="F287">
            <v>2483885.6800000002</v>
          </cell>
          <cell r="G287">
            <v>2918765.68</v>
          </cell>
          <cell r="H287">
            <v>0</v>
          </cell>
          <cell r="I287">
            <v>0</v>
          </cell>
        </row>
        <row r="288">
          <cell r="C288" t="str">
            <v>2.3.9.8.01</v>
          </cell>
          <cell r="D288" t="str">
            <v>Repuestos</v>
          </cell>
          <cell r="E288">
            <v>254880</v>
          </cell>
          <cell r="F288">
            <v>1163885.6800000002</v>
          </cell>
          <cell r="G288">
            <v>1418765.6800000002</v>
          </cell>
          <cell r="H288">
            <v>0</v>
          </cell>
          <cell r="I288">
            <v>0</v>
          </cell>
        </row>
        <row r="289">
          <cell r="C289" t="str">
            <v>2.3.9.8.02</v>
          </cell>
          <cell r="D289" t="str">
            <v>Accesorios</v>
          </cell>
          <cell r="E289">
            <v>180000</v>
          </cell>
          <cell r="F289">
            <v>1320000</v>
          </cell>
          <cell r="G289">
            <v>1500000</v>
          </cell>
          <cell r="H289">
            <v>0</v>
          </cell>
          <cell r="I289">
            <v>0</v>
          </cell>
        </row>
        <row r="290">
          <cell r="C290" t="str">
            <v>2.3.9.9</v>
          </cell>
          <cell r="D290" t="str">
            <v>Productos y utiles no identificados procedentemente</v>
          </cell>
          <cell r="E290">
            <v>42215412</v>
          </cell>
          <cell r="F290">
            <v>-35077271.82</v>
          </cell>
          <cell r="G290">
            <v>7138140.1799999997</v>
          </cell>
          <cell r="H290">
            <v>0</v>
          </cell>
          <cell r="I290">
            <v>0</v>
          </cell>
        </row>
        <row r="291">
          <cell r="C291" t="str">
            <v>2.3.9.9.01</v>
          </cell>
          <cell r="D291" t="str">
            <v>Productos y útiles varios n.i.p</v>
          </cell>
          <cell r="E291">
            <v>40790750</v>
          </cell>
          <cell r="F291">
            <v>-40733550</v>
          </cell>
          <cell r="G291">
            <v>57200</v>
          </cell>
          <cell r="H291">
            <v>0</v>
          </cell>
          <cell r="I291">
            <v>0</v>
          </cell>
        </row>
        <row r="292">
          <cell r="C292" t="str">
            <v>2.3.9.9.02</v>
          </cell>
          <cell r="D292" t="str">
            <v>Bonos para utiles diversos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C293" t="str">
            <v>2.3.9.9.03</v>
          </cell>
          <cell r="D293" t="str">
            <v>Bonos para asistencia social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C294" t="str">
            <v>2.3.9.9.04</v>
          </cell>
          <cell r="D294" t="str">
            <v>Productos y Utiles de defensa y seguridad</v>
          </cell>
          <cell r="E294">
            <v>60350</v>
          </cell>
          <cell r="F294">
            <v>1652058.1800000002</v>
          </cell>
          <cell r="G294">
            <v>1712408.1800000002</v>
          </cell>
          <cell r="H294">
            <v>0</v>
          </cell>
          <cell r="I294">
            <v>0</v>
          </cell>
        </row>
        <row r="295">
          <cell r="C295" t="str">
            <v>2.3.9.9.05</v>
          </cell>
          <cell r="D295" t="str">
            <v>Productos y Utiles Diversos</v>
          </cell>
          <cell r="E295">
            <v>1364312</v>
          </cell>
          <cell r="F295">
            <v>4004220</v>
          </cell>
          <cell r="G295">
            <v>5368532</v>
          </cell>
          <cell r="H295">
            <v>0</v>
          </cell>
          <cell r="I295">
            <v>0</v>
          </cell>
        </row>
        <row r="296">
          <cell r="C296">
            <v>2.4</v>
          </cell>
          <cell r="D296" t="str">
            <v>TRANSFERENCIAS CORRIENTES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C297" t="str">
            <v>2.4.1</v>
          </cell>
          <cell r="D297" t="str">
            <v>TRANSFERENCIAS CORRIENTES AL SECTOR PRIVADO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C298" t="str">
            <v>2.4.1.1</v>
          </cell>
          <cell r="D298" t="str">
            <v>Prestaciones a la seguridad social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C299" t="str">
            <v>2.4.1.1.01</v>
          </cell>
          <cell r="D299" t="str">
            <v>Pensiones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C300" t="str">
            <v>2.4.1.1.02</v>
          </cell>
          <cell r="D300" t="str">
            <v>Jubilaciones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C301" t="str">
            <v>2.4.1.1.03</v>
          </cell>
          <cell r="D301" t="str">
            <v>Indemnización laboral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C302" t="str">
            <v>2.4.1.1.04</v>
          </cell>
          <cell r="D302" t="str">
            <v>Nuevas pensiones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C303" t="str">
            <v>2.4.1.1.05</v>
          </cell>
          <cell r="D303" t="str">
            <v>Pensiones a personal policial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C304" t="str">
            <v>2.4.1.1.06</v>
          </cell>
          <cell r="D304" t="str">
            <v>Pensiones para choferes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C305" t="str">
            <v>2.4.1.1.07</v>
          </cell>
          <cell r="D305" t="str">
            <v>Pensiones Solidarias de Régimen Subsidiado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C306" t="str">
            <v>2.4.1.2</v>
          </cell>
          <cell r="D306" t="str">
            <v>Ayuda y donacion a personas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C307" t="str">
            <v>2.4.1.2.01</v>
          </cell>
          <cell r="D307" t="str">
            <v>Ayuda y donaciones programadas a hogares y personas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C308" t="str">
            <v>2.4.1.2.02</v>
          </cell>
          <cell r="D308" t="str">
            <v>Ayuda y donaciones ocasionales a hogares y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C309" t="str">
            <v>2.4.1.5</v>
          </cell>
          <cell r="D309" t="str">
            <v>Transferencias corrientes del sector privado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C310" t="str">
            <v>2.4.1.5.01</v>
          </cell>
          <cell r="D310" t="str">
            <v>Transferencias corrientes del sector privado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C311" t="str">
            <v>2.4.1.6</v>
          </cell>
          <cell r="D311" t="str">
            <v>Transferencias corrientes ocasionales a asociaciones sin fines de lucro y partidos políticos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C312" t="str">
            <v>2.4.1.6.01</v>
          </cell>
          <cell r="D312" t="str">
            <v>Transferencias corrientes programadas a asociaciones sin fines de lucro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C313" t="str">
            <v>2.4.1.6.04</v>
          </cell>
          <cell r="D313" t="str">
            <v>Transferencias para investigación, innovación, fomento y desarrollo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C314" t="str">
            <v>2.4.1.6.05</v>
          </cell>
          <cell r="D314" t="str">
            <v>Transferencias corrientes ocasionales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C315" t="str">
            <v>2.4.7</v>
          </cell>
          <cell r="D315" t="str">
            <v>TRANSFERENCIAS CORRIENTES AL SECTOR EXTERNO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C316" t="str">
            <v>2.4.7.2</v>
          </cell>
          <cell r="D316" t="str">
            <v>Transferencia corrientes a organismos internacionales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C317" t="str">
            <v>2.4.7.2.01</v>
          </cell>
          <cell r="D317" t="str">
            <v>Transferencia corrientes a organismos internacionales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C318" t="str">
            <v>2.4.7.3</v>
          </cell>
          <cell r="D318" t="str">
            <v>Transferencias corrientes al sector privado externo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C319" t="str">
            <v>2.4.7.3.01</v>
          </cell>
          <cell r="D319" t="str">
            <v>Transferencias corrientes al sector privado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C320">
            <v>2.6</v>
          </cell>
          <cell r="D320" t="str">
            <v>BIENES , MUEBLES, INMUEBLES E INTANGIBLES</v>
          </cell>
          <cell r="E320">
            <v>4287036</v>
          </cell>
          <cell r="F320">
            <v>9171570.1999999993</v>
          </cell>
          <cell r="G320">
            <v>13458606.199999999</v>
          </cell>
          <cell r="H320">
            <v>0</v>
          </cell>
          <cell r="I320">
            <v>0</v>
          </cell>
        </row>
        <row r="321">
          <cell r="C321" t="str">
            <v>2.6.1</v>
          </cell>
          <cell r="D321" t="str">
            <v>MOBILIARIO Y EQUIPO</v>
          </cell>
          <cell r="E321">
            <v>2663700</v>
          </cell>
          <cell r="F321">
            <v>1550838.12</v>
          </cell>
          <cell r="G321">
            <v>4214538.12</v>
          </cell>
          <cell r="H321">
            <v>0</v>
          </cell>
          <cell r="I321">
            <v>0</v>
          </cell>
        </row>
        <row r="322">
          <cell r="C322" t="str">
            <v>2.6.1.1</v>
          </cell>
          <cell r="D322" t="str">
            <v>Muebles y equipos de oficina y estanderia</v>
          </cell>
          <cell r="E322">
            <v>77800</v>
          </cell>
          <cell r="F322">
            <v>274226.03999999998</v>
          </cell>
          <cell r="G322">
            <v>352026.04</v>
          </cell>
          <cell r="H322">
            <v>0</v>
          </cell>
          <cell r="I322">
            <v>0</v>
          </cell>
        </row>
        <row r="323">
          <cell r="C323" t="str">
            <v>2.6.1.1.01</v>
          </cell>
          <cell r="D323" t="str">
            <v>Muebles y equipos de oficina y estanderia</v>
          </cell>
          <cell r="E323">
            <v>77800</v>
          </cell>
          <cell r="F323">
            <v>274226.03999999998</v>
          </cell>
          <cell r="G323">
            <v>352026.04</v>
          </cell>
          <cell r="H323">
            <v>0</v>
          </cell>
          <cell r="I323">
            <v>0</v>
          </cell>
        </row>
        <row r="324">
          <cell r="C324" t="str">
            <v>2.6.1.2</v>
          </cell>
          <cell r="D324" t="str">
            <v>Muebles de alojamiento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C325" t="str">
            <v>2.6.1.2.01</v>
          </cell>
          <cell r="D325" t="str">
            <v>Muebles de alojamiento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C326" t="str">
            <v>2.6.1.3</v>
          </cell>
          <cell r="D326" t="str">
            <v>Equipos de tecnologia de la información y comunicación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C327" t="str">
            <v>2.6.1.3.01</v>
          </cell>
          <cell r="D327" t="str">
            <v>Equipos de tecnologia de la información y comunicación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C328" t="str">
            <v>2.6.1.4</v>
          </cell>
          <cell r="D328" t="str">
            <v>Electrodomésticos</v>
          </cell>
          <cell r="E328">
            <v>85900</v>
          </cell>
          <cell r="F328">
            <v>326612.08</v>
          </cell>
          <cell r="G328">
            <v>412512.08</v>
          </cell>
          <cell r="H328">
            <v>0</v>
          </cell>
          <cell r="I328">
            <v>0</v>
          </cell>
        </row>
        <row r="329">
          <cell r="C329" t="str">
            <v>2.6.1.4.01</v>
          </cell>
          <cell r="D329" t="str">
            <v>Electrodomésticos</v>
          </cell>
          <cell r="E329">
            <v>85900</v>
          </cell>
          <cell r="F329">
            <v>326612.08</v>
          </cell>
          <cell r="G329">
            <v>412512.08</v>
          </cell>
          <cell r="H329">
            <v>0</v>
          </cell>
          <cell r="I329">
            <v>0</v>
          </cell>
        </row>
        <row r="330">
          <cell r="C330" t="str">
            <v>2.6.1.9</v>
          </cell>
          <cell r="D330" t="str">
            <v>Otros Mobiliarios y Equipos no Identificados Precedentemente</v>
          </cell>
          <cell r="E330">
            <v>2500000</v>
          </cell>
          <cell r="F330">
            <v>950000</v>
          </cell>
          <cell r="G330">
            <v>3450000</v>
          </cell>
          <cell r="H330">
            <v>0</v>
          </cell>
          <cell r="I330">
            <v>0</v>
          </cell>
        </row>
        <row r="331">
          <cell r="C331" t="str">
            <v>2.6.1.9.01</v>
          </cell>
          <cell r="D331" t="str">
            <v>Otros Mobiliarios y Equipos no Identificados Precedentemente</v>
          </cell>
          <cell r="E331">
            <v>2500000</v>
          </cell>
          <cell r="F331">
            <v>950000</v>
          </cell>
          <cell r="G331">
            <v>3450000</v>
          </cell>
          <cell r="H331">
            <v>0</v>
          </cell>
          <cell r="I331">
            <v>0</v>
          </cell>
        </row>
        <row r="332">
          <cell r="C332" t="str">
            <v>2.6.2</v>
          </cell>
          <cell r="D332" t="str">
            <v>MOBILIARIO Y EQUIPO AUDIOVISUAL, RECREATIVO Y EDUCACIONAL</v>
          </cell>
          <cell r="E332">
            <v>78985</v>
          </cell>
          <cell r="F332">
            <v>1846997.49</v>
          </cell>
          <cell r="G332">
            <v>1925982.49</v>
          </cell>
          <cell r="H332">
            <v>0</v>
          </cell>
          <cell r="I332">
            <v>0</v>
          </cell>
        </row>
        <row r="333">
          <cell r="C333" t="str">
            <v>2.6.2.1</v>
          </cell>
          <cell r="D333" t="str">
            <v>Equipos y aparatos audiovisuales</v>
          </cell>
          <cell r="E333">
            <v>38985</v>
          </cell>
          <cell r="F333">
            <v>0</v>
          </cell>
          <cell r="G333">
            <v>38985</v>
          </cell>
          <cell r="H333">
            <v>0</v>
          </cell>
          <cell r="I333">
            <v>0</v>
          </cell>
        </row>
        <row r="334">
          <cell r="C334" t="str">
            <v>2.6.2.1.01</v>
          </cell>
          <cell r="D334" t="str">
            <v>Equipos y aparatos audiovisuales</v>
          </cell>
          <cell r="E334">
            <v>38985</v>
          </cell>
          <cell r="F334">
            <v>0</v>
          </cell>
          <cell r="G334">
            <v>38985</v>
          </cell>
          <cell r="H334">
            <v>0</v>
          </cell>
          <cell r="I334">
            <v>0</v>
          </cell>
        </row>
        <row r="335">
          <cell r="C335" t="str">
            <v>2.6.2.2</v>
          </cell>
          <cell r="D335" t="str">
            <v>Aparatos deportivos</v>
          </cell>
          <cell r="E335">
            <v>0</v>
          </cell>
          <cell r="F335">
            <v>298880</v>
          </cell>
          <cell r="G335">
            <v>298880</v>
          </cell>
          <cell r="H335">
            <v>0</v>
          </cell>
          <cell r="I335">
            <v>0</v>
          </cell>
        </row>
        <row r="336">
          <cell r="C336" t="str">
            <v>2.6.2.2.01</v>
          </cell>
          <cell r="D336" t="str">
            <v>Aparatos deportivos</v>
          </cell>
          <cell r="E336">
            <v>0</v>
          </cell>
          <cell r="F336">
            <v>298880</v>
          </cell>
          <cell r="G336">
            <v>298880</v>
          </cell>
          <cell r="H336">
            <v>0</v>
          </cell>
          <cell r="I336">
            <v>0</v>
          </cell>
        </row>
        <row r="337">
          <cell r="C337" t="str">
            <v>2.6.2.3</v>
          </cell>
          <cell r="D337" t="str">
            <v>Cámaras fotograficas y de video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C338" t="str">
            <v>2.6.2.3.01</v>
          </cell>
          <cell r="D338" t="str">
            <v>Cámaras fotograficas y de video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C339" t="str">
            <v>2.6.2.4</v>
          </cell>
          <cell r="D339" t="str">
            <v>Mobiliario y equipo educacional y recreativo</v>
          </cell>
          <cell r="E339">
            <v>40000</v>
          </cell>
          <cell r="F339">
            <v>1548117.49</v>
          </cell>
          <cell r="G339">
            <v>1588117.49</v>
          </cell>
          <cell r="H339">
            <v>0</v>
          </cell>
          <cell r="I339">
            <v>0</v>
          </cell>
        </row>
        <row r="340">
          <cell r="C340" t="str">
            <v>2.6.2.4.01</v>
          </cell>
          <cell r="D340" t="str">
            <v>Mobiliario y equipo educacional y recreativo</v>
          </cell>
          <cell r="E340">
            <v>40000</v>
          </cell>
          <cell r="F340">
            <v>1548117.49</v>
          </cell>
          <cell r="G340">
            <v>1588117.49</v>
          </cell>
          <cell r="H340">
            <v>0</v>
          </cell>
          <cell r="I340">
            <v>0</v>
          </cell>
        </row>
        <row r="341">
          <cell r="C341" t="str">
            <v>2.6.3</v>
          </cell>
          <cell r="D341" t="str">
            <v xml:space="preserve">EQUIPO E INSTRUMENTAL, CIENTIFICO Y LABORATORIO </v>
          </cell>
          <cell r="E341">
            <v>130624</v>
          </cell>
          <cell r="F341">
            <v>1115734.5900000001</v>
          </cell>
          <cell r="G341">
            <v>1246358.5900000001</v>
          </cell>
          <cell r="H341">
            <v>0</v>
          </cell>
          <cell r="I341">
            <v>0</v>
          </cell>
        </row>
        <row r="342">
          <cell r="C342" t="str">
            <v>2.6.3.1</v>
          </cell>
          <cell r="D342" t="str">
            <v>Equipo médico y de laboratorio</v>
          </cell>
          <cell r="E342">
            <v>130624</v>
          </cell>
          <cell r="F342">
            <v>1115734.5900000001</v>
          </cell>
          <cell r="G342">
            <v>1246358.5900000001</v>
          </cell>
          <cell r="H342">
            <v>0</v>
          </cell>
          <cell r="I342">
            <v>0</v>
          </cell>
        </row>
        <row r="343">
          <cell r="C343" t="str">
            <v>2.6.3.1.01</v>
          </cell>
          <cell r="D343" t="str">
            <v>Equipo médico y de laboratorio</v>
          </cell>
          <cell r="E343">
            <v>130624</v>
          </cell>
          <cell r="F343">
            <v>1115734.5900000001</v>
          </cell>
          <cell r="G343">
            <v>1246358.5900000001</v>
          </cell>
          <cell r="H343">
            <v>0</v>
          </cell>
          <cell r="I343">
            <v>0</v>
          </cell>
        </row>
        <row r="344">
          <cell r="C344" t="str">
            <v>2.6.3.2</v>
          </cell>
          <cell r="D344" t="str">
            <v>Instrumental medico y de laboratio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C345" t="str">
            <v>2.6.3.2.01</v>
          </cell>
          <cell r="D345" t="str">
            <v>Instrumental medico y de laboratio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C346" t="str">
            <v>2.6.4</v>
          </cell>
          <cell r="D346" t="str">
            <v>VEHICULOS Y EQUIPO DE TRANSPORTE, TRACCION Y ELEVACION</v>
          </cell>
          <cell r="E346">
            <v>0</v>
          </cell>
          <cell r="F346">
            <v>3555000</v>
          </cell>
          <cell r="G346">
            <v>3555000</v>
          </cell>
          <cell r="H346">
            <v>0</v>
          </cell>
          <cell r="I346">
            <v>0</v>
          </cell>
        </row>
        <row r="347">
          <cell r="C347" t="str">
            <v>2.6.4.1</v>
          </cell>
          <cell r="D347" t="str">
            <v>Automóviles y Camiones</v>
          </cell>
          <cell r="E347">
            <v>0</v>
          </cell>
          <cell r="F347">
            <v>3122500</v>
          </cell>
          <cell r="G347">
            <v>3122500</v>
          </cell>
        </row>
        <row r="348">
          <cell r="C348" t="str">
            <v>2.6.4.1.01</v>
          </cell>
          <cell r="D348" t="str">
            <v>Automóviles y Camiones</v>
          </cell>
          <cell r="E348">
            <v>0</v>
          </cell>
          <cell r="F348">
            <v>3122500</v>
          </cell>
          <cell r="G348">
            <v>3122500</v>
          </cell>
          <cell r="H348">
            <v>0</v>
          </cell>
          <cell r="I348">
            <v>0</v>
          </cell>
        </row>
        <row r="349">
          <cell r="C349" t="str">
            <v>2.6.4.6</v>
          </cell>
          <cell r="D349" t="str">
            <v>Equipo de tracción</v>
          </cell>
          <cell r="E349">
            <v>0</v>
          </cell>
          <cell r="F349">
            <v>155000</v>
          </cell>
          <cell r="G349">
            <v>155000</v>
          </cell>
          <cell r="H349">
            <v>0</v>
          </cell>
          <cell r="I349">
            <v>0</v>
          </cell>
        </row>
        <row r="350">
          <cell r="C350" t="str">
            <v>2.6.4.6.01</v>
          </cell>
          <cell r="D350" t="str">
            <v>Equipo de tracción</v>
          </cell>
          <cell r="E350">
            <v>0</v>
          </cell>
          <cell r="F350">
            <v>155000</v>
          </cell>
          <cell r="G350">
            <v>155000</v>
          </cell>
          <cell r="H350">
            <v>0</v>
          </cell>
          <cell r="I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277500</v>
          </cell>
          <cell r="G351">
            <v>277500</v>
          </cell>
          <cell r="H351">
            <v>0</v>
          </cell>
          <cell r="I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277500</v>
          </cell>
          <cell r="G352">
            <v>277500</v>
          </cell>
          <cell r="H352">
            <v>0</v>
          </cell>
          <cell r="I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1413727</v>
          </cell>
          <cell r="F353">
            <v>1103000</v>
          </cell>
          <cell r="G353">
            <v>2516727</v>
          </cell>
          <cell r="H353">
            <v>0</v>
          </cell>
          <cell r="I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15000</v>
          </cell>
          <cell r="F354">
            <v>0</v>
          </cell>
          <cell r="G354">
            <v>15000</v>
          </cell>
          <cell r="H354">
            <v>0</v>
          </cell>
          <cell r="I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15000</v>
          </cell>
          <cell r="F355">
            <v>0</v>
          </cell>
          <cell r="G355">
            <v>15000</v>
          </cell>
          <cell r="H355">
            <v>0</v>
          </cell>
          <cell r="I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45000</v>
          </cell>
          <cell r="F356">
            <v>0</v>
          </cell>
          <cell r="G356">
            <v>45000</v>
          </cell>
          <cell r="H356">
            <v>0</v>
          </cell>
          <cell r="I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45000</v>
          </cell>
          <cell r="F357">
            <v>0</v>
          </cell>
          <cell r="G357">
            <v>45000</v>
          </cell>
          <cell r="H357">
            <v>0</v>
          </cell>
          <cell r="I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484567</v>
          </cell>
          <cell r="F361">
            <v>1103000</v>
          </cell>
          <cell r="G361">
            <v>1587567</v>
          </cell>
          <cell r="H361">
            <v>0</v>
          </cell>
          <cell r="I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753000</v>
          </cell>
          <cell r="G362">
            <v>783000</v>
          </cell>
          <cell r="H362">
            <v>0</v>
          </cell>
          <cell r="I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454567</v>
          </cell>
          <cell r="F363">
            <v>350000</v>
          </cell>
          <cell r="G363">
            <v>804567</v>
          </cell>
          <cell r="H363">
            <v>0</v>
          </cell>
          <cell r="I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39160</v>
          </cell>
          <cell r="F368">
            <v>0</v>
          </cell>
          <cell r="G368">
            <v>39160</v>
          </cell>
          <cell r="H368">
            <v>0</v>
          </cell>
          <cell r="I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39160</v>
          </cell>
          <cell r="F369">
            <v>0</v>
          </cell>
          <cell r="G369">
            <v>39160</v>
          </cell>
          <cell r="H369">
            <v>0</v>
          </cell>
          <cell r="I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830000</v>
          </cell>
          <cell r="F370">
            <v>0</v>
          </cell>
          <cell r="G370">
            <v>830000</v>
          </cell>
          <cell r="H370">
            <v>0</v>
          </cell>
          <cell r="I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830000</v>
          </cell>
          <cell r="F371">
            <v>0</v>
          </cell>
          <cell r="G371">
            <v>830000</v>
          </cell>
          <cell r="H371">
            <v>0</v>
          </cell>
          <cell r="I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</sheetData>
      <sheetData sheetId="7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E12">
            <v>638114291.00999999</v>
          </cell>
          <cell r="F12">
            <v>31287894.969999995</v>
          </cell>
          <cell r="G12">
            <v>0</v>
          </cell>
          <cell r="H12">
            <v>0</v>
          </cell>
          <cell r="I12">
            <v>362391</v>
          </cell>
          <cell r="J12">
            <v>1000057.34</v>
          </cell>
          <cell r="K12">
            <v>3118267.35</v>
          </cell>
          <cell r="L12">
            <v>13886662.26</v>
          </cell>
          <cell r="M12">
            <v>628686.44999999995</v>
          </cell>
          <cell r="N12">
            <v>4224691.96</v>
          </cell>
          <cell r="O12">
            <v>3860840.0400000005</v>
          </cell>
          <cell r="P12">
            <v>7712848.8100000005</v>
          </cell>
          <cell r="Q12">
            <v>8070831.9300000006</v>
          </cell>
        </row>
        <row r="13">
          <cell r="C13">
            <v>2.1</v>
          </cell>
          <cell r="D13" t="str">
            <v>REMUNERACIONES Y CONTRIBUCIONES</v>
          </cell>
          <cell r="E13">
            <v>411686889</v>
          </cell>
          <cell r="F13">
            <v>29203460.909999996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319644558</v>
          </cell>
          <cell r="F14">
            <v>24783736.259999998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230834952</v>
          </cell>
          <cell r="F15">
            <v>19776148.100000001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230834952</v>
          </cell>
          <cell r="F16">
            <v>19776148.100000001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62181503</v>
          </cell>
          <cell r="F17">
            <v>4700250.83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840000</v>
          </cell>
          <cell r="F19">
            <v>70000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34763087</v>
          </cell>
          <cell r="F22">
            <v>3002100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26578416</v>
          </cell>
          <cell r="F23">
            <v>1628150.83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22209346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22209346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2582757</v>
          </cell>
          <cell r="F29">
            <v>307337.33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1407000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1175757</v>
          </cell>
          <cell r="F31">
            <v>307337.33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47803690</v>
          </cell>
          <cell r="F32">
            <v>686500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47803690</v>
          </cell>
          <cell r="F33">
            <v>686500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6480000</v>
          </cell>
          <cell r="F37">
            <v>686500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19007344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22056346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44238641</v>
          </cell>
          <cell r="F56">
            <v>3733224.6500000004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20408990</v>
          </cell>
          <cell r="F57">
            <v>1728697.28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20408990</v>
          </cell>
          <cell r="F58">
            <v>1728697.28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20380245</v>
          </cell>
          <cell r="F59">
            <v>1737824.33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20380245</v>
          </cell>
          <cell r="F60">
            <v>1737824.33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3449406</v>
          </cell>
          <cell r="F61">
            <v>266703.04000000004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3449406</v>
          </cell>
          <cell r="F62">
            <v>266703.04000000004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85771037.769999996</v>
          </cell>
          <cell r="F63">
            <v>2084434.06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188548</v>
          </cell>
          <cell r="O63">
            <v>1019817.62</v>
          </cell>
          <cell r="P63">
            <v>3856336.3400000003</v>
          </cell>
          <cell r="Q63">
            <v>996398.24</v>
          </cell>
        </row>
        <row r="64">
          <cell r="C64" t="str">
            <v>2.2.1</v>
          </cell>
          <cell r="D64" t="str">
            <v>SERVICIOS BÁSICOS</v>
          </cell>
          <cell r="E64">
            <v>29257818</v>
          </cell>
          <cell r="F64">
            <v>1802867.25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1040000</v>
          </cell>
          <cell r="F69">
            <v>27900.21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1040000</v>
          </cell>
          <cell r="F70">
            <v>27900.21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10839774</v>
          </cell>
          <cell r="F73">
            <v>498664.51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10839774</v>
          </cell>
          <cell r="F74">
            <v>498664.51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17108935</v>
          </cell>
          <cell r="F75">
            <v>1247802.53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17108935</v>
          </cell>
          <cell r="F76">
            <v>1247802.53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167855</v>
          </cell>
          <cell r="F77">
            <v>21000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167855</v>
          </cell>
          <cell r="F78">
            <v>21000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101254</v>
          </cell>
          <cell r="F79">
            <v>7500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101254</v>
          </cell>
          <cell r="F80">
            <v>7500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2000000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1000000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1000000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1000000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1000000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150000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150000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150000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10481064</v>
          </cell>
          <cell r="F101">
            <v>150383.04000000001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188548</v>
          </cell>
          <cell r="O101">
            <v>901817.62</v>
          </cell>
          <cell r="P101">
            <v>2157100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1800000</v>
          </cell>
          <cell r="F107">
            <v>150383.04000000001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1800000</v>
          </cell>
          <cell r="F109">
            <v>150383.04000000001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8681064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188548</v>
          </cell>
          <cell r="O123">
            <v>901817.62</v>
          </cell>
          <cell r="P123">
            <v>2157100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8681064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188548</v>
          </cell>
          <cell r="O124">
            <v>901817.62</v>
          </cell>
          <cell r="P124">
            <v>2157100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4105000</v>
          </cell>
          <cell r="F125">
            <v>109412.77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800000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800000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805000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805000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1500000</v>
          </cell>
          <cell r="F130">
            <v>109412.77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1500000</v>
          </cell>
          <cell r="F131">
            <v>109412.77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1000000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1000000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7567357.7699999996</v>
          </cell>
          <cell r="F138">
            <v>21771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2205000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500000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1700000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5362357.7699999996</v>
          </cell>
          <cell r="F148">
            <v>21771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679044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800000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1600000</v>
          </cell>
          <cell r="F154">
            <v>21771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1100000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977965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205348.77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28150000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118000</v>
          </cell>
          <cell r="P160">
            <v>203999.99</v>
          </cell>
          <cell r="Q160">
            <v>247964.83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2745000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118000</v>
          </cell>
          <cell r="P169">
            <v>203999.99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500000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2245000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118000</v>
          </cell>
          <cell r="P172">
            <v>203999.99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4500000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4500000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20905000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247964.83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205000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247964.83</v>
          </cell>
        </row>
        <row r="180">
          <cell r="C180" t="str">
            <v>2.2.8.7.02</v>
          </cell>
          <cell r="D180" t="str">
            <v>Servicios jurídicos</v>
          </cell>
          <cell r="E180">
            <v>300000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5400000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15000000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4059798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1495236.35</v>
          </cell>
          <cell r="Q191">
            <v>748433.41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2800000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1495236.35</v>
          </cell>
          <cell r="Q192">
            <v>748433.41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2800000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1495236.35</v>
          </cell>
          <cell r="Q193">
            <v>748433.41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1259798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1259798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92009134.129999995</v>
          </cell>
          <cell r="F199">
            <v>0</v>
          </cell>
          <cell r="G199">
            <v>0</v>
          </cell>
          <cell r="H199">
            <v>0</v>
          </cell>
          <cell r="I199">
            <v>362391</v>
          </cell>
          <cell r="J199">
            <v>5664</v>
          </cell>
          <cell r="K199">
            <v>118340.15</v>
          </cell>
          <cell r="L199">
            <v>43200.08</v>
          </cell>
          <cell r="M199">
            <v>628686.44999999995</v>
          </cell>
          <cell r="N199">
            <v>47943.05</v>
          </cell>
          <cell r="O199">
            <v>2602657.4200000004</v>
          </cell>
          <cell r="P199">
            <v>1583064.33</v>
          </cell>
          <cell r="Q199">
            <v>3064939.99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1322553.08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19186.8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1299276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1299276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23277.08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19186.8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23277.08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19186.8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2829042.74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672.6</v>
          </cell>
          <cell r="P206">
            <v>869.78</v>
          </cell>
          <cell r="Q206">
            <v>50648.62</v>
          </cell>
        </row>
        <row r="207">
          <cell r="C207" t="str">
            <v>2.3.2.1</v>
          </cell>
          <cell r="D207" t="str">
            <v>Hilados, fibras y telas</v>
          </cell>
          <cell r="E207">
            <v>50000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672.6</v>
          </cell>
          <cell r="P207">
            <v>0</v>
          </cell>
          <cell r="Q207">
            <v>11850.22</v>
          </cell>
        </row>
        <row r="208">
          <cell r="C208" t="str">
            <v>2.3.2.1.01</v>
          </cell>
          <cell r="D208" t="str">
            <v>Hilados, fibras y telas</v>
          </cell>
          <cell r="E208">
            <v>50000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672.6</v>
          </cell>
          <cell r="P208">
            <v>0</v>
          </cell>
          <cell r="Q208">
            <v>11850.22</v>
          </cell>
        </row>
        <row r="209">
          <cell r="C209" t="str">
            <v>2.3.2.2</v>
          </cell>
          <cell r="D209" t="str">
            <v>Acabados textiles</v>
          </cell>
          <cell r="E209">
            <v>545380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869.78</v>
          </cell>
          <cell r="Q209">
            <v>38798.400000000001</v>
          </cell>
        </row>
        <row r="210">
          <cell r="C210" t="str">
            <v>2.3.2.2.01</v>
          </cell>
          <cell r="D210" t="str">
            <v>Acabados textiles</v>
          </cell>
          <cell r="E210">
            <v>545380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869.78</v>
          </cell>
          <cell r="Q210">
            <v>38798.400000000001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2221662.7400000002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2221662.7400000002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12000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12000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11730166.289999999</v>
          </cell>
          <cell r="F215">
            <v>0</v>
          </cell>
          <cell r="G215">
            <v>0</v>
          </cell>
          <cell r="H215">
            <v>0</v>
          </cell>
          <cell r="I215">
            <v>362391</v>
          </cell>
          <cell r="J215">
            <v>0</v>
          </cell>
          <cell r="K215">
            <v>0</v>
          </cell>
          <cell r="L215">
            <v>0</v>
          </cell>
          <cell r="M215">
            <v>628686.44999999995</v>
          </cell>
          <cell r="N215">
            <v>0</v>
          </cell>
          <cell r="O215">
            <v>1620428.06</v>
          </cell>
          <cell r="P215">
            <v>303351.91000000003</v>
          </cell>
          <cell r="Q215">
            <v>14143.48</v>
          </cell>
        </row>
        <row r="216">
          <cell r="C216" t="str">
            <v>2.3.3.1</v>
          </cell>
          <cell r="D216" t="str">
            <v>Papel de escritorio</v>
          </cell>
          <cell r="E216">
            <v>7200000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7200000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1249699.92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669768</v>
          </cell>
          <cell r="P218">
            <v>24317.439999999999</v>
          </cell>
          <cell r="Q218">
            <v>14143.48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1249699.92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669768</v>
          </cell>
          <cell r="P219">
            <v>24317.439999999999</v>
          </cell>
          <cell r="Q219">
            <v>14143.48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20000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20000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2860466.37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628686.44999999995</v>
          </cell>
          <cell r="N222">
            <v>0</v>
          </cell>
          <cell r="O222">
            <v>950660.06</v>
          </cell>
          <cell r="P222">
            <v>279034.47000000003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2860466.37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628686.44999999995</v>
          </cell>
          <cell r="N223">
            <v>0</v>
          </cell>
          <cell r="O223">
            <v>950660.06</v>
          </cell>
          <cell r="P223">
            <v>279034.47000000003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400000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400000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677355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307864.46000000002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677355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307864.46000000002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677355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307864.46000000002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229000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131629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229000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131629</v>
          </cell>
        </row>
        <row r="239">
          <cell r="C239" t="str">
            <v>2.3.5.5.01</v>
          </cell>
          <cell r="D239" t="str">
            <v>Articulos de plásticos</v>
          </cell>
          <cell r="E239">
            <v>229000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131629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392516.25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36754.44</v>
          </cell>
          <cell r="Q240">
            <v>10279.49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6000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939.28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4000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2000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939.28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346022.25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5321.16</v>
          </cell>
          <cell r="Q251">
            <v>10279.49</v>
          </cell>
        </row>
        <row r="252">
          <cell r="C252" t="str">
            <v>2.3.6.3.04</v>
          </cell>
          <cell r="D252" t="str">
            <v>Herramientas menores</v>
          </cell>
          <cell r="E252">
            <v>112750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5321.16</v>
          </cell>
          <cell r="Q252">
            <v>10279.49</v>
          </cell>
        </row>
        <row r="253">
          <cell r="C253" t="str">
            <v>2.3.6.3.06</v>
          </cell>
          <cell r="D253" t="str">
            <v>Productos metálicos</v>
          </cell>
          <cell r="E253">
            <v>233272.25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2.3.6.4</v>
          </cell>
          <cell r="D254" t="str">
            <v>Minerales</v>
          </cell>
          <cell r="E254">
            <v>40494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30494</v>
          </cell>
          <cell r="Q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40494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30494</v>
          </cell>
          <cell r="Q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7214621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138248.79999999999</v>
          </cell>
          <cell r="P256">
            <v>57591.86</v>
          </cell>
          <cell r="Q256">
            <v>231302.69</v>
          </cell>
        </row>
        <row r="257">
          <cell r="C257" t="str">
            <v>2.3.7.1</v>
          </cell>
          <cell r="D257" t="str">
            <v>Combustibles y Lubricantes</v>
          </cell>
          <cell r="E257">
            <v>4845700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203235</v>
          </cell>
        </row>
        <row r="258">
          <cell r="C258" t="str">
            <v>2.3.7.1.01</v>
          </cell>
          <cell r="D258" t="str">
            <v>Gasolina</v>
          </cell>
          <cell r="E258">
            <v>2700000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2.3.7.1.02</v>
          </cell>
          <cell r="D259" t="str">
            <v>Gasoil</v>
          </cell>
          <cell r="E259">
            <v>1440000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203235</v>
          </cell>
        </row>
        <row r="260">
          <cell r="C260" t="str">
            <v>2.3.7.1.04</v>
          </cell>
          <cell r="D260" t="str">
            <v>Gas GLP</v>
          </cell>
          <cell r="E260">
            <v>700000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2.3.7.1.05</v>
          </cell>
          <cell r="D261" t="str">
            <v>Aceites y Grasas</v>
          </cell>
          <cell r="E261">
            <v>5700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2368921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138248.79999999999</v>
          </cell>
          <cell r="P265">
            <v>57591.86</v>
          </cell>
          <cell r="Q265">
            <v>28067.69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271921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28067.69</v>
          </cell>
        </row>
        <row r="269">
          <cell r="C269" t="str">
            <v>2.3.7.2.04</v>
          </cell>
          <cell r="D269" t="str">
            <v>Abonos y fertilizantes</v>
          </cell>
          <cell r="E269">
            <v>10000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10000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1890000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57591.86</v>
          </cell>
          <cell r="Q271">
            <v>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187000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138248.79999999999</v>
          </cell>
          <cell r="P273">
            <v>0</v>
          </cell>
          <cell r="Q273">
            <v>0</v>
          </cell>
        </row>
        <row r="274">
          <cell r="C274" t="str">
            <v>2.3.9</v>
          </cell>
          <cell r="D274" t="str">
            <v>PRODUCTOS Y UTILES VARIOS</v>
          </cell>
          <cell r="E274">
            <v>67613879.769999996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5664</v>
          </cell>
          <cell r="K274">
            <v>102340.15</v>
          </cell>
          <cell r="L274">
            <v>43200.08</v>
          </cell>
          <cell r="M274">
            <v>0</v>
          </cell>
          <cell r="N274">
            <v>47943.05</v>
          </cell>
          <cell r="O274">
            <v>843307.96000000008</v>
          </cell>
          <cell r="P274">
            <v>1165309.54</v>
          </cell>
          <cell r="Q274">
            <v>2319072.25</v>
          </cell>
        </row>
        <row r="275">
          <cell r="C275" t="str">
            <v>2.3.9.1</v>
          </cell>
          <cell r="D275" t="str">
            <v xml:space="preserve">Material para limpieza </v>
          </cell>
          <cell r="E275">
            <v>2940849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7416.1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2895949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44900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7416.1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9377844.5199999996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5664</v>
          </cell>
          <cell r="K278">
            <v>47958.18</v>
          </cell>
          <cell r="L278">
            <v>27199.99</v>
          </cell>
          <cell r="M278">
            <v>0</v>
          </cell>
          <cell r="N278">
            <v>17861.900000000001</v>
          </cell>
          <cell r="O278">
            <v>564100.04</v>
          </cell>
          <cell r="P278">
            <v>450610.54</v>
          </cell>
          <cell r="Q278">
            <v>251360.41999999998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5119530.17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5664</v>
          </cell>
          <cell r="K279">
            <v>47958.18</v>
          </cell>
          <cell r="L279">
            <v>27199.99</v>
          </cell>
          <cell r="M279">
            <v>0</v>
          </cell>
          <cell r="N279">
            <v>17861.900000000001</v>
          </cell>
          <cell r="O279">
            <v>99537.8</v>
          </cell>
          <cell r="P279">
            <v>290184.59999999998</v>
          </cell>
          <cell r="Q279">
            <v>43061.74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4258314.3499999996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464562.24</v>
          </cell>
          <cell r="P280">
            <v>160425.94</v>
          </cell>
          <cell r="Q280">
            <v>208298.68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3827113.25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273005.46000000002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3827113.25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273005.46000000002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3715345.39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215177.38</v>
          </cell>
          <cell r="P283">
            <v>263440.57</v>
          </cell>
          <cell r="Q283">
            <v>202300.84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3715345.39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215177.38</v>
          </cell>
          <cell r="P284">
            <v>263440.57</v>
          </cell>
          <cell r="Q284">
            <v>202300.84</v>
          </cell>
        </row>
        <row r="285">
          <cell r="C285" t="str">
            <v>2.3.9.5</v>
          </cell>
          <cell r="D285" t="str">
            <v>Utiles de cocina y comedor</v>
          </cell>
          <cell r="E285">
            <v>877000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8020.79</v>
          </cell>
          <cell r="P285">
            <v>83135.009999999995</v>
          </cell>
          <cell r="Q285">
            <v>387812.43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877000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8020.79</v>
          </cell>
          <cell r="P286">
            <v>83135.009999999995</v>
          </cell>
          <cell r="Q286">
            <v>387812.43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982673.64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3944.64</v>
          </cell>
          <cell r="L287">
            <v>0</v>
          </cell>
          <cell r="M287">
            <v>0</v>
          </cell>
          <cell r="N287">
            <v>0</v>
          </cell>
          <cell r="O287">
            <v>46356.3</v>
          </cell>
          <cell r="P287">
            <v>0</v>
          </cell>
          <cell r="Q287">
            <v>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982673.64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3944.64</v>
          </cell>
          <cell r="L288">
            <v>0</v>
          </cell>
          <cell r="M288">
            <v>0</v>
          </cell>
          <cell r="N288">
            <v>0</v>
          </cell>
          <cell r="O288">
            <v>46356.3</v>
          </cell>
          <cell r="P288">
            <v>0</v>
          </cell>
          <cell r="Q288">
            <v>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1958831.9700000002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50437.33</v>
          </cell>
          <cell r="L291">
            <v>16000.09</v>
          </cell>
          <cell r="M291">
            <v>0</v>
          </cell>
          <cell r="N291">
            <v>30081.15</v>
          </cell>
          <cell r="O291">
            <v>0</v>
          </cell>
          <cell r="P291">
            <v>0</v>
          </cell>
          <cell r="Q291">
            <v>420383</v>
          </cell>
        </row>
        <row r="292">
          <cell r="C292" t="str">
            <v>2.3.9.8.01</v>
          </cell>
          <cell r="D292" t="str">
            <v>Repuestos</v>
          </cell>
          <cell r="E292">
            <v>254880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2.3.9.8.02</v>
          </cell>
          <cell r="D293" t="str">
            <v>Accesorios</v>
          </cell>
          <cell r="E293">
            <v>1703951.9700000002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50437.33</v>
          </cell>
          <cell r="L293">
            <v>16000.09</v>
          </cell>
          <cell r="M293">
            <v>0</v>
          </cell>
          <cell r="N293">
            <v>30081.15</v>
          </cell>
          <cell r="O293">
            <v>0</v>
          </cell>
          <cell r="P293">
            <v>0</v>
          </cell>
          <cell r="Q293">
            <v>420383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43934222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9653.4500000000007</v>
          </cell>
          <cell r="P294">
            <v>368123.42</v>
          </cell>
          <cell r="Q294">
            <v>776794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40798310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1273100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70800</v>
          </cell>
          <cell r="Q298">
            <v>776794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1862812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9653.4500000000007</v>
          </cell>
          <cell r="P299">
            <v>297323.42</v>
          </cell>
          <cell r="Q299">
            <v>0</v>
          </cell>
        </row>
        <row r="300">
          <cell r="C300">
            <v>2.4</v>
          </cell>
          <cell r="D300" t="str">
            <v>TRANSFERENCIAS CORRIENTES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48647230.110000007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994393.34</v>
          </cell>
          <cell r="K324">
            <v>2999927.2</v>
          </cell>
          <cell r="L324">
            <v>13843462.18</v>
          </cell>
          <cell r="M324">
            <v>0</v>
          </cell>
          <cell r="N324">
            <v>3988200.91</v>
          </cell>
          <cell r="O324">
            <v>238365</v>
          </cell>
          <cell r="P324">
            <v>2273448.14</v>
          </cell>
          <cell r="Q324">
            <v>4009493.7</v>
          </cell>
        </row>
        <row r="325">
          <cell r="C325" t="str">
            <v>2.6.1</v>
          </cell>
          <cell r="D325" t="str">
            <v>MOBILIARIO Y EQUIPO</v>
          </cell>
          <cell r="E325">
            <v>31223352.529999997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405319.99</v>
          </cell>
          <cell r="K325">
            <v>2691253.18</v>
          </cell>
          <cell r="L325">
            <v>12477188.560000001</v>
          </cell>
          <cell r="M325">
            <v>0</v>
          </cell>
          <cell r="N325">
            <v>3988200.91</v>
          </cell>
          <cell r="O325">
            <v>238365</v>
          </cell>
          <cell r="P325">
            <v>641161.99</v>
          </cell>
          <cell r="Q325">
            <v>1515113.32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5077800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58356</v>
          </cell>
          <cell r="P326">
            <v>641161.99</v>
          </cell>
          <cell r="Q326">
            <v>1340718.81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5077800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58356</v>
          </cell>
          <cell r="P327">
            <v>641161.99</v>
          </cell>
          <cell r="Q327">
            <v>1340718.81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23344677.379999999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405319.99</v>
          </cell>
          <cell r="K330">
            <v>2691253.18</v>
          </cell>
          <cell r="L330">
            <v>12477188.560000001</v>
          </cell>
          <cell r="M330">
            <v>0</v>
          </cell>
          <cell r="N330">
            <v>3988200.91</v>
          </cell>
          <cell r="O330">
            <v>180009</v>
          </cell>
          <cell r="P330">
            <v>0</v>
          </cell>
          <cell r="Q330">
            <v>52990.65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23344677.379999999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405319.99</v>
          </cell>
          <cell r="K331">
            <v>2691253.18</v>
          </cell>
          <cell r="L331">
            <v>12477188.560000001</v>
          </cell>
          <cell r="M331">
            <v>0</v>
          </cell>
          <cell r="N331">
            <v>3988200.91</v>
          </cell>
          <cell r="O331">
            <v>180009</v>
          </cell>
          <cell r="P331">
            <v>0</v>
          </cell>
          <cell r="Q331">
            <v>52990.65</v>
          </cell>
        </row>
        <row r="332">
          <cell r="C332" t="str">
            <v>2.6.1.4</v>
          </cell>
          <cell r="D332" t="str">
            <v>Electrodomésticos</v>
          </cell>
          <cell r="E332">
            <v>300875.15000000002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121403.86</v>
          </cell>
        </row>
        <row r="333">
          <cell r="C333" t="str">
            <v>2.6.1.4.01</v>
          </cell>
          <cell r="D333" t="str">
            <v>Electrodomésticos</v>
          </cell>
          <cell r="E333">
            <v>300875.15000000002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121403.86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2500000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2500000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9183236.5300000012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96023.92</v>
          </cell>
          <cell r="K336">
            <v>0</v>
          </cell>
          <cell r="L336">
            <v>1366273.62</v>
          </cell>
          <cell r="M336">
            <v>0</v>
          </cell>
          <cell r="N336">
            <v>0</v>
          </cell>
          <cell r="O336">
            <v>0</v>
          </cell>
          <cell r="P336">
            <v>1627164.95</v>
          </cell>
          <cell r="Q336">
            <v>1912129.6800000002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1570032.6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64773.98</v>
          </cell>
          <cell r="K337">
            <v>0</v>
          </cell>
          <cell r="L337">
            <v>1366273.62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296716.43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1570032.6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64773.98</v>
          </cell>
          <cell r="K338">
            <v>0</v>
          </cell>
          <cell r="L338">
            <v>1366273.62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296716.43</v>
          </cell>
        </row>
        <row r="339">
          <cell r="C339" t="str">
            <v>2.6.2.2</v>
          </cell>
          <cell r="D339" t="str">
            <v>Aparatos deportivos</v>
          </cell>
          <cell r="E339">
            <v>328768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328768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1745249.94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31249.94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1388752.86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1745249.94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31249.94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1388752.86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5539185.9900000002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1627164.95</v>
          </cell>
          <cell r="Q343">
            <v>226660.39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5539185.9900000002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1627164.95</v>
          </cell>
          <cell r="Q344">
            <v>226660.39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511750.6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511750.6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511750.6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3805140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3500000</v>
          </cell>
        </row>
        <row r="352">
          <cell r="C352" t="str">
            <v>2.6.4.1.01</v>
          </cell>
          <cell r="D352" t="str">
            <v>Automóviles y Camiones</v>
          </cell>
          <cell r="E352">
            <v>3500000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305140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305140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3923750.45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493049.43</v>
          </cell>
          <cell r="K355">
            <v>308674.02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5121.2</v>
          </cell>
          <cell r="Q355">
            <v>582250.69999999995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15000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15000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45000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45000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892867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172250.7</v>
          </cell>
        </row>
        <row r="364">
          <cell r="C364" t="str">
            <v>2.6.5.4.01</v>
          </cell>
          <cell r="D364" t="str">
            <v>Sistema de climatizacion</v>
          </cell>
          <cell r="E364">
            <v>88300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804567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172250.7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1401723.45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493049.43</v>
          </cell>
          <cell r="K366">
            <v>308674.02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1401723.45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493049.43</v>
          </cell>
          <cell r="K367">
            <v>308674.02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239160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5121.2</v>
          </cell>
          <cell r="Q370">
            <v>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239160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5121.2</v>
          </cell>
          <cell r="Q371">
            <v>0</v>
          </cell>
        </row>
        <row r="372">
          <cell r="C372" t="str">
            <v>2.6.5.8</v>
          </cell>
          <cell r="D372" t="str">
            <v>Otros equipos</v>
          </cell>
          <cell r="E372">
            <v>1330000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410000</v>
          </cell>
        </row>
        <row r="373">
          <cell r="C373" t="str">
            <v>2.6.5.8.01</v>
          </cell>
          <cell r="D373" t="str">
            <v>Otros equipos</v>
          </cell>
          <cell r="E373">
            <v>1330000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410000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2.6.6.1</v>
          </cell>
          <cell r="D375" t="str">
            <v>Equipos de defensa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2.6.6.1.01</v>
          </cell>
          <cell r="D376" t="str">
            <v>Equipos de defensa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2.6.6.2</v>
          </cell>
          <cell r="D377" t="str">
            <v>Equipos de Seguridad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2.6.6.2.01</v>
          </cell>
          <cell r="D378" t="str">
            <v>Equipos de Seguridad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</v>
          </cell>
          <cell r="D399" t="str">
            <v>OBRAS EN EDIFICACIONES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>
        <row r="9">
          <cell r="N9">
            <v>4224691.96</v>
          </cell>
        </row>
      </sheetData>
      <sheetData sheetId="6"/>
      <sheetData sheetId="7">
        <row r="48">
          <cell r="F48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>
            <v>0</v>
          </cell>
          <cell r="D12">
            <v>0</v>
          </cell>
          <cell r="E12">
            <v>397218435</v>
          </cell>
        </row>
        <row r="13">
          <cell r="C13">
            <v>2.1</v>
          </cell>
          <cell r="D13" t="str">
            <v>REMUNERACIONES Y CONTRIBUCIONES</v>
          </cell>
          <cell r="E13">
            <v>354421683</v>
          </cell>
        </row>
        <row r="14">
          <cell r="C14" t="str">
            <v>2.1.1</v>
          </cell>
          <cell r="D14" t="str">
            <v>REMUNERACIONES</v>
          </cell>
          <cell r="E14">
            <v>272707595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218237230</v>
          </cell>
        </row>
        <row r="16">
          <cell r="C16" t="str">
            <v>2.1.1.1.01</v>
          </cell>
          <cell r="D16" t="str">
            <v>Sueldos Fijos</v>
          </cell>
          <cell r="E16">
            <v>218237230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31741200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25381200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6360000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588655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588654</v>
          </cell>
        </row>
        <row r="32">
          <cell r="C32" t="str">
            <v>2.1.2</v>
          </cell>
          <cell r="D32" t="str">
            <v>SOBRESUELDOS</v>
          </cell>
          <cell r="E32">
            <v>43752232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43752232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6600000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37961856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17651020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17651020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17746602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17746602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2564234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2564234</v>
          </cell>
        </row>
        <row r="63">
          <cell r="C63">
            <v>2.2000000000000002</v>
          </cell>
          <cell r="D63" t="str">
            <v>CONTRATACION DE SERVICIOS</v>
          </cell>
          <cell r="E63">
            <v>28155399</v>
          </cell>
        </row>
        <row r="64">
          <cell r="C64" t="str">
            <v>2.2.1</v>
          </cell>
          <cell r="D64" t="str">
            <v>SERVICIOS BÁSICOS</v>
          </cell>
          <cell r="E64">
            <v>17360200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200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200</v>
          </cell>
        </row>
        <row r="69">
          <cell r="C69" t="str">
            <v>2.2.1.3</v>
          </cell>
          <cell r="D69" t="str">
            <v>Telefono Local</v>
          </cell>
          <cell r="E69">
            <v>4000000</v>
          </cell>
        </row>
        <row r="70">
          <cell r="C70" t="str">
            <v>2.2.1.3.01</v>
          </cell>
          <cell r="D70" t="str">
            <v>Teléfono Local</v>
          </cell>
          <cell r="E70">
            <v>4000000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5000000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5000000</v>
          </cell>
        </row>
        <row r="75">
          <cell r="C75" t="str">
            <v>2.2.1.6</v>
          </cell>
          <cell r="D75" t="str">
            <v>Electricidad</v>
          </cell>
          <cell r="E75">
            <v>8000000</v>
          </cell>
        </row>
        <row r="76">
          <cell r="C76" t="str">
            <v>2.2.1.6.01</v>
          </cell>
          <cell r="D76" t="str">
            <v>Energia Eléctrica</v>
          </cell>
          <cell r="E76">
            <v>8000000</v>
          </cell>
        </row>
        <row r="77">
          <cell r="C77" t="str">
            <v>2.2.1.7</v>
          </cell>
          <cell r="D77" t="str">
            <v>Agua</v>
          </cell>
          <cell r="E77">
            <v>260000</v>
          </cell>
        </row>
        <row r="78">
          <cell r="C78" t="str">
            <v>2.2.1.7.01</v>
          </cell>
          <cell r="D78" t="str">
            <v>Agua</v>
          </cell>
          <cell r="E78">
            <v>260000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100000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100000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1761000</v>
          </cell>
        </row>
        <row r="82">
          <cell r="C82" t="str">
            <v>2.2.2.1</v>
          </cell>
          <cell r="D82" t="str">
            <v>Publicidad y Propaganda</v>
          </cell>
          <cell r="E82">
            <v>961000</v>
          </cell>
        </row>
        <row r="83">
          <cell r="C83" t="str">
            <v>2.2.2.1.01</v>
          </cell>
          <cell r="D83" t="str">
            <v>Publicidad y Propaganda</v>
          </cell>
          <cell r="E83">
            <v>961000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300000</v>
          </cell>
        </row>
        <row r="92">
          <cell r="C92" t="str">
            <v>2.2.4.1</v>
          </cell>
          <cell r="D92" t="str">
            <v>Pasajes y gastos de transporte</v>
          </cell>
          <cell r="E92">
            <v>300000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300000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502999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2999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2999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500000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500000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1500000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500000</v>
          </cell>
        </row>
        <row r="131">
          <cell r="C131" t="str">
            <v>2.2.6.3.01</v>
          </cell>
          <cell r="D131" t="str">
            <v>Seguros de Personas</v>
          </cell>
          <cell r="E131">
            <v>500000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3725400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1710000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340000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2015400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750000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500000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500000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250000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2055800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957800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500000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900000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500000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300000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950000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550000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550000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400000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400000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11235600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790000</v>
          </cell>
        </row>
        <row r="207">
          <cell r="C207" t="str">
            <v>2.3.2.1</v>
          </cell>
          <cell r="D207" t="str">
            <v>Hilados, fibras y telas</v>
          </cell>
          <cell r="E207">
            <v>200000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200000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500000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500000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1250000</v>
          </cell>
        </row>
        <row r="216">
          <cell r="C216" t="str">
            <v>2.3.3.1</v>
          </cell>
          <cell r="D216" t="str">
            <v>Papel de escritorio</v>
          </cell>
          <cell r="E216">
            <v>500000</v>
          </cell>
        </row>
        <row r="217">
          <cell r="C217" t="str">
            <v>2.3.3.1.01</v>
          </cell>
          <cell r="D217" t="str">
            <v>Papel de escritorio</v>
          </cell>
          <cell r="E217">
            <v>500000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450000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450000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550000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550000</v>
          </cell>
        </row>
        <row r="239">
          <cell r="C239" t="str">
            <v>2.3.5.5.01</v>
          </cell>
          <cell r="D239" t="str">
            <v>Articulos de plásticos</v>
          </cell>
          <cell r="E239">
            <v>550000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2.3.6.4</v>
          </cell>
          <cell r="D254" t="str">
            <v>Minerales</v>
          </cell>
          <cell r="E254">
            <v>0</v>
          </cell>
        </row>
        <row r="255">
          <cell r="C255" t="str">
            <v>2.3.6.4.04</v>
          </cell>
          <cell r="D255" t="str">
            <v>Piedra, arcilla y arena</v>
          </cell>
          <cell r="E255">
            <v>0</v>
          </cell>
        </row>
        <row r="256">
          <cell r="C256" t="str">
            <v>2.3.7</v>
          </cell>
          <cell r="D256" t="str">
            <v>COMBUSTIBLE, LUBRICANTES, PRODUCTOS QUIMICOS Y CONEXOS</v>
          </cell>
          <cell r="E256">
            <v>4682000</v>
          </cell>
        </row>
        <row r="257">
          <cell r="C257" t="str">
            <v>2.3.7.1</v>
          </cell>
          <cell r="D257" t="str">
            <v>Combustibles y Lubricantes</v>
          </cell>
          <cell r="E257">
            <v>3501000</v>
          </cell>
        </row>
        <row r="258">
          <cell r="C258" t="str">
            <v>2.3.7.1.01</v>
          </cell>
          <cell r="D258" t="str">
            <v>Gasolina</v>
          </cell>
          <cell r="E258">
            <v>1500000</v>
          </cell>
        </row>
        <row r="259">
          <cell r="C259" t="str">
            <v>2.3.7.1.02</v>
          </cell>
          <cell r="D259" t="str">
            <v>Gasoil</v>
          </cell>
          <cell r="E259">
            <v>1500000</v>
          </cell>
        </row>
        <row r="260">
          <cell r="C260" t="str">
            <v>2.3.7.1.04</v>
          </cell>
          <cell r="D260" t="str">
            <v>Gas GLP</v>
          </cell>
          <cell r="E260">
            <v>500000</v>
          </cell>
        </row>
        <row r="261">
          <cell r="C261" t="str">
            <v>2.3.7.1.05</v>
          </cell>
          <cell r="D261" t="str">
            <v>Aceites y Grasas</v>
          </cell>
          <cell r="E261">
            <v>1000</v>
          </cell>
        </row>
        <row r="262">
          <cell r="C262" t="str">
            <v>2.3.7.1.06</v>
          </cell>
          <cell r="D262" t="str">
            <v>Lubricantes</v>
          </cell>
          <cell r="E262">
            <v>0</v>
          </cell>
        </row>
        <row r="263">
          <cell r="C263" t="str">
            <v>2.3.7.1.07</v>
          </cell>
          <cell r="D263" t="str">
            <v>Gas natural</v>
          </cell>
          <cell r="E263">
            <v>0</v>
          </cell>
        </row>
        <row r="264">
          <cell r="C264" t="str">
            <v>2.3.7.1.99</v>
          </cell>
          <cell r="D264" t="str">
            <v>Otros combustibles</v>
          </cell>
          <cell r="E264">
            <v>0</v>
          </cell>
        </row>
        <row r="265">
          <cell r="C265" t="str">
            <v>2.3.7.2</v>
          </cell>
          <cell r="D265" t="str">
            <v xml:space="preserve"> Productos Químicos y Conexos</v>
          </cell>
          <cell r="E265">
            <v>1181000</v>
          </cell>
        </row>
        <row r="266">
          <cell r="C266" t="str">
            <v>2.3.7.2.01</v>
          </cell>
          <cell r="D266" t="str">
            <v>Productos explosivos y pirotecnia</v>
          </cell>
          <cell r="E266">
            <v>6000</v>
          </cell>
        </row>
        <row r="267">
          <cell r="C267" t="str">
            <v>2.3.7.2.02</v>
          </cell>
          <cell r="D267" t="str">
            <v>Productos fotoquínicos</v>
          </cell>
          <cell r="E267">
            <v>0</v>
          </cell>
        </row>
        <row r="268">
          <cell r="C268" t="str">
            <v>2.3.7.2.03</v>
          </cell>
          <cell r="D268" t="str">
            <v>Productos quimicos de uso personal y de laboratorios</v>
          </cell>
          <cell r="E268">
            <v>150000</v>
          </cell>
        </row>
        <row r="269">
          <cell r="C269" t="str">
            <v>2.3.7.2.04</v>
          </cell>
          <cell r="D269" t="str">
            <v>Abonos y fertilizantes</v>
          </cell>
          <cell r="E269">
            <v>0</v>
          </cell>
        </row>
        <row r="270">
          <cell r="C270" t="str">
            <v>2.3.7.2.05</v>
          </cell>
          <cell r="D270" t="str">
            <v>Insecticidas, fumigantes y otros</v>
          </cell>
          <cell r="E270">
            <v>25000</v>
          </cell>
        </row>
        <row r="271">
          <cell r="C271" t="str">
            <v>2.3.7.2.06</v>
          </cell>
          <cell r="D271" t="str">
            <v>Pinturas, lacas, barnices, diluyentes y absorbentes para pinturas</v>
          </cell>
          <cell r="E271">
            <v>500000</v>
          </cell>
        </row>
        <row r="272">
          <cell r="C272" t="str">
            <v>2.3.7.2.07</v>
          </cell>
          <cell r="D272" t="str">
            <v>Productos químicos para saneamiento de las aguas</v>
          </cell>
          <cell r="E272">
            <v>0</v>
          </cell>
        </row>
        <row r="273">
          <cell r="C273" t="str">
            <v>2.3.7.2.99</v>
          </cell>
          <cell r="D273" t="str">
            <v>Otros productos quimicos y conexos</v>
          </cell>
          <cell r="E273">
            <v>500000</v>
          </cell>
        </row>
        <row r="274">
          <cell r="C274" t="str">
            <v>2.3.9</v>
          </cell>
          <cell r="D274" t="str">
            <v>PRODUCTOS Y UTILES VARIOS</v>
          </cell>
          <cell r="E274">
            <v>3000000</v>
          </cell>
        </row>
        <row r="275">
          <cell r="C275" t="str">
            <v>2.3.9.1</v>
          </cell>
          <cell r="D275" t="str">
            <v>Material para limpieza e higiene</v>
          </cell>
          <cell r="E275">
            <v>1000000</v>
          </cell>
        </row>
        <row r="276">
          <cell r="C276" t="str">
            <v>2.3.9.1.01</v>
          </cell>
          <cell r="D276" t="str">
            <v>Material para limpieza e higiene</v>
          </cell>
          <cell r="E276">
            <v>500000</v>
          </cell>
        </row>
        <row r="277">
          <cell r="C277" t="str">
            <v>2.3.9.1.02</v>
          </cell>
          <cell r="D277" t="str">
            <v>Material para limpieza e higiene personal</v>
          </cell>
          <cell r="E277">
            <v>500000</v>
          </cell>
        </row>
        <row r="278">
          <cell r="C278" t="str">
            <v>2.3.9.2</v>
          </cell>
          <cell r="D278" t="str">
            <v>Utiles y materiales de escritorio, oficina, informática, escolares y de enseñanza</v>
          </cell>
          <cell r="E278">
            <v>350000</v>
          </cell>
        </row>
        <row r="279">
          <cell r="C279" t="str">
            <v>2.3.9.2.01</v>
          </cell>
          <cell r="D279" t="str">
            <v>Utiles y materiales de escritorio, oficina e informática</v>
          </cell>
          <cell r="E279">
            <v>300000</v>
          </cell>
        </row>
        <row r="280">
          <cell r="C280" t="str">
            <v>2.3.9.2.02</v>
          </cell>
          <cell r="D280" t="str">
            <v>Utiles y materiales escolares y de enseñanzas</v>
          </cell>
          <cell r="E280">
            <v>50000</v>
          </cell>
        </row>
        <row r="281">
          <cell r="C281" t="str">
            <v>2.3.9.3</v>
          </cell>
          <cell r="D281" t="str">
            <v>Utiles menores médico quirúrgico y de laboratorio</v>
          </cell>
          <cell r="E281">
            <v>5000</v>
          </cell>
        </row>
        <row r="282">
          <cell r="C282" t="str">
            <v>2.3.9.3.01</v>
          </cell>
          <cell r="D282" t="str">
            <v>Utiles menores medico quirúrgico y de laboratorio</v>
          </cell>
          <cell r="E282">
            <v>5000</v>
          </cell>
        </row>
        <row r="283">
          <cell r="C283" t="str">
            <v>2.3.9.4</v>
          </cell>
          <cell r="D283" t="str">
            <v>Utiles destinados a actividades deportivas, culturales y recreativas</v>
          </cell>
          <cell r="E283">
            <v>500000</v>
          </cell>
        </row>
        <row r="284">
          <cell r="C284" t="str">
            <v>2.3.9.4.01</v>
          </cell>
          <cell r="D284" t="str">
            <v>Utiles destinados a actividades deportivas, culturales y recreativas</v>
          </cell>
          <cell r="E284">
            <v>500000</v>
          </cell>
        </row>
        <row r="285">
          <cell r="C285" t="str">
            <v>2.3.9.5</v>
          </cell>
          <cell r="D285" t="str">
            <v>Utiles de cocina y comedor</v>
          </cell>
          <cell r="E285">
            <v>200000</v>
          </cell>
        </row>
        <row r="286">
          <cell r="C286" t="str">
            <v>2.3.9.5.01</v>
          </cell>
          <cell r="D286" t="str">
            <v>Utiles de cocina y comedor</v>
          </cell>
          <cell r="E286">
            <v>200000</v>
          </cell>
        </row>
        <row r="287">
          <cell r="C287" t="str">
            <v>2.3.9.6</v>
          </cell>
          <cell r="D287" t="str">
            <v>Productos eléctricos y afines</v>
          </cell>
          <cell r="E287">
            <v>500000</v>
          </cell>
        </row>
        <row r="288">
          <cell r="C288" t="str">
            <v>2.3.9.6.01</v>
          </cell>
          <cell r="D288" t="str">
            <v>Productos electricos y afines</v>
          </cell>
          <cell r="E288">
            <v>500000</v>
          </cell>
        </row>
        <row r="289">
          <cell r="C289" t="str">
            <v>2.3.9.7</v>
          </cell>
          <cell r="D289" t="str">
            <v>Productos y Utiles Veterinarios</v>
          </cell>
          <cell r="E289">
            <v>30000</v>
          </cell>
        </row>
        <row r="290">
          <cell r="C290" t="str">
            <v>2.3.9.7.01</v>
          </cell>
          <cell r="D290" t="str">
            <v>Productos y útiles veterinarios</v>
          </cell>
          <cell r="E290">
            <v>30000</v>
          </cell>
        </row>
        <row r="291">
          <cell r="C291" t="str">
            <v>2.3.9.8</v>
          </cell>
          <cell r="D291" t="str">
            <v>Respuestos y accesorios menores</v>
          </cell>
          <cell r="E291">
            <v>70000</v>
          </cell>
        </row>
        <row r="292">
          <cell r="C292" t="str">
            <v>2.3.9.8.01</v>
          </cell>
          <cell r="D292" t="str">
            <v>Repuestos</v>
          </cell>
          <cell r="E292">
            <v>50000</v>
          </cell>
        </row>
        <row r="293">
          <cell r="C293" t="str">
            <v>2.3.9.8.02</v>
          </cell>
          <cell r="D293" t="str">
            <v>Accesorios</v>
          </cell>
          <cell r="E293">
            <v>20000</v>
          </cell>
        </row>
        <row r="294">
          <cell r="C294" t="str">
            <v>2.3.9.9</v>
          </cell>
          <cell r="D294" t="str">
            <v>Productos y utiles no identificados procedentemente</v>
          </cell>
          <cell r="E294">
            <v>345000</v>
          </cell>
        </row>
        <row r="295">
          <cell r="C295" t="str">
            <v>2.3.9.9.01</v>
          </cell>
          <cell r="D295" t="str">
            <v>Productos y útiles varios n.i.p</v>
          </cell>
          <cell r="E295">
            <v>45000</v>
          </cell>
        </row>
        <row r="296">
          <cell r="C296" t="str">
            <v>2.3.9.9.02</v>
          </cell>
          <cell r="D296" t="str">
            <v>Bonos para utiles diversos</v>
          </cell>
          <cell r="E296">
            <v>0</v>
          </cell>
        </row>
        <row r="297">
          <cell r="C297" t="str">
            <v>2.3.9.9.03</v>
          </cell>
          <cell r="D297" t="str">
            <v>Bonos para asistencia social</v>
          </cell>
          <cell r="E297">
            <v>0</v>
          </cell>
        </row>
        <row r="298">
          <cell r="C298" t="str">
            <v>2.3.9.9.04</v>
          </cell>
          <cell r="D298" t="str">
            <v>Productos y Utiles de defensa y seguridad</v>
          </cell>
          <cell r="E298">
            <v>150000</v>
          </cell>
        </row>
        <row r="299">
          <cell r="C299" t="str">
            <v>2.3.9.9.05</v>
          </cell>
          <cell r="D299" t="str">
            <v>Productos y Utiles Diversos</v>
          </cell>
          <cell r="E299">
            <v>150000</v>
          </cell>
        </row>
        <row r="300">
          <cell r="C300">
            <v>2.4</v>
          </cell>
          <cell r="D300" t="str">
            <v>TRANSFERENCIAS CORRIENTES</v>
          </cell>
          <cell r="E300">
            <v>500000</v>
          </cell>
        </row>
        <row r="301">
          <cell r="C301" t="str">
            <v>2.4.1</v>
          </cell>
          <cell r="D301" t="str">
            <v>TRANSFERENCIAS CORRIENTES AL SECTOR PRIVADO</v>
          </cell>
          <cell r="E301">
            <v>0</v>
          </cell>
        </row>
        <row r="302">
          <cell r="C302" t="str">
            <v>2.4.1.1</v>
          </cell>
          <cell r="D302" t="str">
            <v>Prestaciones a la seguridad social</v>
          </cell>
          <cell r="E302">
            <v>0</v>
          </cell>
        </row>
        <row r="303">
          <cell r="C303" t="str">
            <v>2.4.1.1.01</v>
          </cell>
          <cell r="D303" t="str">
            <v>Pensiones</v>
          </cell>
          <cell r="E303">
            <v>0</v>
          </cell>
        </row>
        <row r="304">
          <cell r="C304" t="str">
            <v>2.4.1.1.02</v>
          </cell>
          <cell r="D304" t="str">
            <v>Jubilaciones</v>
          </cell>
          <cell r="E304">
            <v>0</v>
          </cell>
        </row>
        <row r="305">
          <cell r="C305" t="str">
            <v>2.4.1.1.03</v>
          </cell>
          <cell r="D305" t="str">
            <v>Indemnización laboral</v>
          </cell>
          <cell r="E305">
            <v>0</v>
          </cell>
        </row>
        <row r="306">
          <cell r="C306" t="str">
            <v>2.4.1.1.04</v>
          </cell>
          <cell r="D306" t="str">
            <v>Nuevas pensiones</v>
          </cell>
          <cell r="E306">
            <v>0</v>
          </cell>
        </row>
        <row r="307">
          <cell r="C307" t="str">
            <v>2.4.1.1.05</v>
          </cell>
          <cell r="D307" t="str">
            <v>Pensiones a personal policial</v>
          </cell>
          <cell r="E307">
            <v>0</v>
          </cell>
        </row>
        <row r="308">
          <cell r="C308" t="str">
            <v>2.4.1.1.06</v>
          </cell>
          <cell r="D308" t="str">
            <v>Pensiones para choferes</v>
          </cell>
          <cell r="E308">
            <v>0</v>
          </cell>
        </row>
        <row r="309">
          <cell r="C309" t="str">
            <v>2.4.1.1.07</v>
          </cell>
          <cell r="D309" t="str">
            <v>Pensiones Solidarias de Régimen Subsidiado</v>
          </cell>
          <cell r="E309">
            <v>0</v>
          </cell>
        </row>
        <row r="310">
          <cell r="C310" t="str">
            <v>2.4.1.2</v>
          </cell>
          <cell r="D310" t="str">
            <v>Ayuda y donacion a personas</v>
          </cell>
          <cell r="E310">
            <v>0</v>
          </cell>
        </row>
        <row r="311">
          <cell r="C311" t="str">
            <v>2.4.1.2.01</v>
          </cell>
          <cell r="D311" t="str">
            <v>Ayuda y donaciones programadas a hogares y personas</v>
          </cell>
          <cell r="E311">
            <v>0</v>
          </cell>
        </row>
        <row r="312">
          <cell r="C312" t="str">
            <v>2.4.1.2.02</v>
          </cell>
          <cell r="D312" t="str">
            <v>Ayuda y donaciones ocasionales a hogares y personas</v>
          </cell>
          <cell r="E312">
            <v>0</v>
          </cell>
        </row>
        <row r="313">
          <cell r="C313" t="str">
            <v>2.4.1.5</v>
          </cell>
          <cell r="D313" t="str">
            <v>Transferencias corrientes del sector privado</v>
          </cell>
          <cell r="E313">
            <v>0</v>
          </cell>
        </row>
        <row r="314">
          <cell r="C314" t="str">
            <v>2.4.1.5.01</v>
          </cell>
          <cell r="D314" t="str">
            <v>Transferencias corrientes del sector privado</v>
          </cell>
          <cell r="E314">
            <v>0</v>
          </cell>
        </row>
        <row r="315">
          <cell r="C315" t="str">
            <v>2.4.1.6</v>
          </cell>
          <cell r="D315" t="str">
            <v>Transferencias corrientes ocasionales a asociaciones sin fines de lucro y partidos políticos</v>
          </cell>
          <cell r="E315">
            <v>0</v>
          </cell>
        </row>
        <row r="316">
          <cell r="C316" t="str">
            <v>2.4.1.6.01</v>
          </cell>
          <cell r="D316" t="str">
            <v>Transferencias corrientes programadas a asociaciones sin fines de lucro</v>
          </cell>
          <cell r="E316">
            <v>0</v>
          </cell>
        </row>
        <row r="317">
          <cell r="C317" t="str">
            <v>2.4.1.6.04</v>
          </cell>
          <cell r="D317" t="str">
            <v>Transferencias para investigación, innovación, fomento y desarrollo</v>
          </cell>
          <cell r="E317">
            <v>0</v>
          </cell>
        </row>
        <row r="318">
          <cell r="C318" t="str">
            <v>2.4.1.6.05</v>
          </cell>
          <cell r="D318" t="str">
            <v>Transferencias corrientes ocasionales a asociaciones sin fines de lucro</v>
          </cell>
          <cell r="E318">
            <v>0</v>
          </cell>
        </row>
        <row r="319">
          <cell r="C319" t="str">
            <v>2.4.7</v>
          </cell>
          <cell r="D319" t="str">
            <v>TRANSFERENCIAS CORRIENTES AL SECTOR EXTERNO</v>
          </cell>
          <cell r="E319">
            <v>500000</v>
          </cell>
        </row>
        <row r="320">
          <cell r="C320" t="str">
            <v>2.4.7.2</v>
          </cell>
          <cell r="D320" t="str">
            <v>Transferencia corrientes a organismos internacionales</v>
          </cell>
          <cell r="E320">
            <v>0</v>
          </cell>
        </row>
        <row r="321">
          <cell r="C321" t="str">
            <v>2.4.7.2.01</v>
          </cell>
          <cell r="D321" t="str">
            <v>Transferencia corrientes a organismos internacionales</v>
          </cell>
          <cell r="E321">
            <v>0</v>
          </cell>
        </row>
        <row r="322">
          <cell r="C322" t="str">
            <v>2.4.7.3</v>
          </cell>
          <cell r="D322" t="str">
            <v>Transferencias corrientes al sector privado externo</v>
          </cell>
          <cell r="E322">
            <v>500000</v>
          </cell>
        </row>
        <row r="323">
          <cell r="C323" t="str">
            <v>2.4.7.3.01</v>
          </cell>
          <cell r="D323" t="str">
            <v>Transferencias corrientes al sector privado externo</v>
          </cell>
          <cell r="E323">
            <v>500000</v>
          </cell>
        </row>
        <row r="324">
          <cell r="C324">
            <v>2.6</v>
          </cell>
          <cell r="D324" t="str">
            <v>BIENES , MUEBLES, INMUEBLES E INTANGIBLES</v>
          </cell>
          <cell r="E324">
            <v>2605753</v>
          </cell>
        </row>
        <row r="325">
          <cell r="C325" t="str">
            <v>2.6.1</v>
          </cell>
          <cell r="D325" t="str">
            <v>MOBILIARIO Y EQUIPO</v>
          </cell>
          <cell r="E325">
            <v>460000</v>
          </cell>
        </row>
        <row r="326">
          <cell r="C326" t="str">
            <v>2.6.1.1</v>
          </cell>
          <cell r="D326" t="str">
            <v>Muebles y equipos de oficina y estanderia</v>
          </cell>
          <cell r="E326">
            <v>200000</v>
          </cell>
        </row>
        <row r="327">
          <cell r="C327" t="str">
            <v>2.6.1.1.01</v>
          </cell>
          <cell r="D327" t="str">
            <v>Muebles y equipos de oficina y estanderia</v>
          </cell>
          <cell r="E327">
            <v>200000</v>
          </cell>
        </row>
        <row r="328">
          <cell r="C328" t="str">
            <v>2.6.1.2</v>
          </cell>
          <cell r="D328" t="str">
            <v>Muebles de alojamiento</v>
          </cell>
          <cell r="E328">
            <v>0</v>
          </cell>
        </row>
        <row r="329">
          <cell r="C329" t="str">
            <v>2.6.1.2.01</v>
          </cell>
          <cell r="D329" t="str">
            <v>Muebles de alojamiento</v>
          </cell>
          <cell r="E329">
            <v>0</v>
          </cell>
        </row>
        <row r="330">
          <cell r="C330" t="str">
            <v>2.6.1.3</v>
          </cell>
          <cell r="D330" t="str">
            <v>Equipos de tecnologia de la información y comunicación</v>
          </cell>
          <cell r="E330">
            <v>0</v>
          </cell>
        </row>
        <row r="331">
          <cell r="C331" t="str">
            <v>2.6.1.3.01</v>
          </cell>
          <cell r="D331" t="str">
            <v>Equipos de tecnologia de la información y comunicación</v>
          </cell>
          <cell r="E331">
            <v>0</v>
          </cell>
        </row>
        <row r="332">
          <cell r="C332" t="str">
            <v>2.6.1.4</v>
          </cell>
          <cell r="D332" t="str">
            <v>Electrodomésticos</v>
          </cell>
          <cell r="E332">
            <v>200000</v>
          </cell>
        </row>
        <row r="333">
          <cell r="C333" t="str">
            <v>2.6.1.4.01</v>
          </cell>
          <cell r="D333" t="str">
            <v>Electrodomésticos</v>
          </cell>
          <cell r="E333">
            <v>200000</v>
          </cell>
        </row>
        <row r="334">
          <cell r="C334" t="str">
            <v>2.6.1.9</v>
          </cell>
          <cell r="D334" t="str">
            <v>Otros Mobiliarios y Equipos no Identificados Precedentemente</v>
          </cell>
          <cell r="E334">
            <v>60000</v>
          </cell>
        </row>
        <row r="335">
          <cell r="C335" t="str">
            <v>2.6.1.9.01</v>
          </cell>
          <cell r="D335" t="str">
            <v>Otros Mobiliarios y Equipos no Identificados Precedentemente</v>
          </cell>
          <cell r="E335">
            <v>60000</v>
          </cell>
        </row>
        <row r="336">
          <cell r="C336" t="str">
            <v>2.6.2</v>
          </cell>
          <cell r="D336" t="str">
            <v>MOBILIARIO Y EQUIPO AUDIOVISUAL, RECREATIVO Y EDUCACIONAL</v>
          </cell>
          <cell r="E336">
            <v>0</v>
          </cell>
        </row>
        <row r="337">
          <cell r="C337" t="str">
            <v>2.6.2.1</v>
          </cell>
          <cell r="D337" t="str">
            <v>Equipos y aparatos audiovisuales</v>
          </cell>
          <cell r="E337">
            <v>0</v>
          </cell>
        </row>
        <row r="338">
          <cell r="C338" t="str">
            <v>2.6.2.1.01</v>
          </cell>
          <cell r="D338" t="str">
            <v>Equipos y aparatos audiovisuales</v>
          </cell>
          <cell r="E338">
            <v>0</v>
          </cell>
        </row>
        <row r="339">
          <cell r="C339" t="str">
            <v>2.6.2.2</v>
          </cell>
          <cell r="D339" t="str">
            <v>Aparatos deportivos</v>
          </cell>
          <cell r="E339">
            <v>0</v>
          </cell>
        </row>
        <row r="340">
          <cell r="C340" t="str">
            <v>2.6.2.2.01</v>
          </cell>
          <cell r="D340" t="str">
            <v>Aparatos deportivos</v>
          </cell>
          <cell r="E340">
            <v>0</v>
          </cell>
        </row>
        <row r="341">
          <cell r="C341" t="str">
            <v>2.6.2.3</v>
          </cell>
          <cell r="D341" t="str">
            <v>Cámaras fotograficas y de video</v>
          </cell>
          <cell r="E341">
            <v>0</v>
          </cell>
        </row>
        <row r="342">
          <cell r="C342" t="str">
            <v>2.6.2.3.01</v>
          </cell>
          <cell r="D342" t="str">
            <v>Cámaras fotograficas y de video</v>
          </cell>
          <cell r="E342">
            <v>0</v>
          </cell>
        </row>
        <row r="343">
          <cell r="C343" t="str">
            <v>2.6.2.4</v>
          </cell>
          <cell r="D343" t="str">
            <v>Mobiliario y equipo educacional y recreativo</v>
          </cell>
          <cell r="E343">
            <v>0</v>
          </cell>
        </row>
        <row r="344">
          <cell r="C344" t="str">
            <v>2.6.2.4.01</v>
          </cell>
          <cell r="D344" t="str">
            <v>Mobiliario y equipo educacional y recreativo</v>
          </cell>
          <cell r="E344">
            <v>0</v>
          </cell>
        </row>
        <row r="345">
          <cell r="C345" t="str">
            <v>2.6.3</v>
          </cell>
          <cell r="D345" t="str">
            <v xml:space="preserve">EQUIPO E INSTRUMENTAL, CIENTIFICO Y LABORATORIO </v>
          </cell>
          <cell r="E345">
            <v>90000</v>
          </cell>
        </row>
        <row r="346">
          <cell r="C346" t="str">
            <v>2.6.3.1</v>
          </cell>
          <cell r="D346" t="str">
            <v>Equipo médico y de laboratorio</v>
          </cell>
          <cell r="E346">
            <v>90000</v>
          </cell>
        </row>
        <row r="347">
          <cell r="C347" t="str">
            <v>2.6.3.1.01</v>
          </cell>
          <cell r="D347" t="str">
            <v>Equipo médico y de laboratorio</v>
          </cell>
          <cell r="E347">
            <v>90000</v>
          </cell>
        </row>
        <row r="348">
          <cell r="C348" t="str">
            <v>2.6.3.2</v>
          </cell>
          <cell r="D348" t="str">
            <v>Instrumental medico y de laboratio</v>
          </cell>
          <cell r="E348">
            <v>0</v>
          </cell>
        </row>
        <row r="349">
          <cell r="C349" t="str">
            <v>2.6.3.2.01</v>
          </cell>
          <cell r="D349" t="str">
            <v>Instrumental medico y de laboratio</v>
          </cell>
          <cell r="E349">
            <v>0</v>
          </cell>
        </row>
        <row r="350">
          <cell r="C350" t="str">
            <v>2.6.4</v>
          </cell>
          <cell r="D350" t="str">
            <v>VEHICULOS Y EQUIPO DE TRANSPORTE, TRACCION Y ELEVACION</v>
          </cell>
          <cell r="E350">
            <v>0</v>
          </cell>
        </row>
        <row r="351">
          <cell r="C351" t="str">
            <v>2.6.4.1</v>
          </cell>
          <cell r="D351" t="str">
            <v>Automóviles y Camiones</v>
          </cell>
          <cell r="E351">
            <v>0</v>
          </cell>
        </row>
        <row r="352">
          <cell r="C352" t="str">
            <v>2.6.4.1.01</v>
          </cell>
          <cell r="D352" t="str">
            <v>Automóviles y Camiones</v>
          </cell>
          <cell r="E352">
            <v>0</v>
          </cell>
        </row>
        <row r="353">
          <cell r="C353" t="str">
            <v>2.6.4.8</v>
          </cell>
          <cell r="D353" t="str">
            <v>Otros equipos de transporte</v>
          </cell>
          <cell r="E353">
            <v>0</v>
          </cell>
        </row>
        <row r="354">
          <cell r="C354" t="str">
            <v>2.6.4.8.01</v>
          </cell>
          <cell r="D354" t="str">
            <v>Otros equipos de transporte</v>
          </cell>
          <cell r="E354">
            <v>0</v>
          </cell>
        </row>
        <row r="355">
          <cell r="C355" t="str">
            <v>2.6.5</v>
          </cell>
          <cell r="D355" t="str">
            <v>MAQUINARIA, OTROS EQUIPOS Y HERRAMIENTAS</v>
          </cell>
          <cell r="E355">
            <v>859000</v>
          </cell>
        </row>
        <row r="356">
          <cell r="C356" t="str">
            <v>2.6.5.1</v>
          </cell>
          <cell r="D356" t="str">
            <v>Maquinaria y Equipos Agropecuario</v>
          </cell>
          <cell r="E356">
            <v>9000</v>
          </cell>
        </row>
        <row r="357">
          <cell r="C357" t="str">
            <v>2.6.5.1.01</v>
          </cell>
          <cell r="D357" t="str">
            <v>Maquinaria y Equipos Agropecuario</v>
          </cell>
          <cell r="E357">
            <v>9000</v>
          </cell>
        </row>
        <row r="358">
          <cell r="C358" t="str">
            <v>2.6.5.2</v>
          </cell>
          <cell r="D358" t="str">
            <v>Maquinaria y equipo Industrial</v>
          </cell>
          <cell r="E358">
            <v>250000</v>
          </cell>
        </row>
        <row r="359">
          <cell r="C359" t="str">
            <v>2.6.5.2.01</v>
          </cell>
          <cell r="D359" t="str">
            <v>Maquinaria y equipo Industrial</v>
          </cell>
          <cell r="E359">
            <v>250000</v>
          </cell>
        </row>
        <row r="360">
          <cell r="C360" t="str">
            <v>2.6.5.2.02</v>
          </cell>
          <cell r="D360" t="str">
            <v>Maquinaria y equipo para el tratamiento y suministro de agua</v>
          </cell>
          <cell r="E360">
            <v>0</v>
          </cell>
        </row>
        <row r="361">
          <cell r="C361" t="str">
            <v>2.6.5.3</v>
          </cell>
          <cell r="D361" t="str">
            <v>Maquinaria y equipo de construcción</v>
          </cell>
          <cell r="E361">
            <v>0</v>
          </cell>
        </row>
        <row r="362">
          <cell r="C362" t="str">
            <v>2.6.5.3.01</v>
          </cell>
          <cell r="D362" t="str">
            <v>Maquinaria y equipo de construcción</v>
          </cell>
          <cell r="E362">
            <v>0</v>
          </cell>
        </row>
        <row r="363">
          <cell r="C363" t="str">
            <v>2.6.5.4</v>
          </cell>
          <cell r="D363" t="str">
            <v>Sistemas  y equipo de climatización</v>
          </cell>
          <cell r="E363">
            <v>500000</v>
          </cell>
        </row>
        <row r="364">
          <cell r="C364" t="str">
            <v>2.6.5.4.01</v>
          </cell>
          <cell r="D364" t="str">
            <v>Sistema de climatizacion</v>
          </cell>
          <cell r="E364">
            <v>500000</v>
          </cell>
        </row>
        <row r="365">
          <cell r="C365" t="str">
            <v>2.6.5.4.02</v>
          </cell>
          <cell r="D365" t="str">
            <v>Equipos de climatizacion</v>
          </cell>
          <cell r="E365">
            <v>0</v>
          </cell>
        </row>
        <row r="366">
          <cell r="C366" t="str">
            <v>2.6.5.5</v>
          </cell>
          <cell r="D366" t="str">
            <v>Equipo de comunicación, telecomunicaciones y señalización</v>
          </cell>
          <cell r="E366">
            <v>0</v>
          </cell>
        </row>
        <row r="367">
          <cell r="C367" t="str">
            <v>2.6.5.5.01</v>
          </cell>
          <cell r="D367" t="str">
            <v>Equipo de comunicación, telecomunicaciones y señalización</v>
          </cell>
          <cell r="E367">
            <v>0</v>
          </cell>
        </row>
        <row r="368">
          <cell r="C368" t="str">
            <v>2.6.5.6</v>
          </cell>
          <cell r="D368" t="str">
            <v xml:space="preserve">Equipo de generacion electrica </v>
          </cell>
          <cell r="E368">
            <v>0</v>
          </cell>
        </row>
        <row r="369">
          <cell r="C369" t="str">
            <v>2.6.5.6.01</v>
          </cell>
          <cell r="D369" t="str">
            <v xml:space="preserve">Equipo de generacion electrica </v>
          </cell>
          <cell r="E369">
            <v>0</v>
          </cell>
        </row>
        <row r="370">
          <cell r="C370" t="str">
            <v>2.6.5.7</v>
          </cell>
          <cell r="D370" t="str">
            <v>Maquinarias-herramientas</v>
          </cell>
          <cell r="E370">
            <v>80000</v>
          </cell>
        </row>
        <row r="371">
          <cell r="C371" t="str">
            <v>2.6.5.7.01</v>
          </cell>
          <cell r="D371" t="str">
            <v>Maquinarias-herramientas</v>
          </cell>
          <cell r="E371">
            <v>80000</v>
          </cell>
        </row>
        <row r="372">
          <cell r="C372" t="str">
            <v>2.6.5.8</v>
          </cell>
          <cell r="D372" t="str">
            <v>Otros equipos</v>
          </cell>
          <cell r="E372">
            <v>20000</v>
          </cell>
        </row>
        <row r="373">
          <cell r="C373" t="str">
            <v>2.6.5.8.01</v>
          </cell>
          <cell r="D373" t="str">
            <v>Otros equipos</v>
          </cell>
          <cell r="E373">
            <v>20000</v>
          </cell>
        </row>
        <row r="374">
          <cell r="C374" t="str">
            <v>2.6.6</v>
          </cell>
          <cell r="D374" t="str">
            <v>EQUIPOS DE DEFENSA Y SEGURIDAD</v>
          </cell>
          <cell r="E374">
            <v>1196753</v>
          </cell>
        </row>
        <row r="375">
          <cell r="C375" t="str">
            <v>2.6.6.1</v>
          </cell>
          <cell r="D375" t="str">
            <v>Equipos de defensa</v>
          </cell>
          <cell r="E375">
            <v>746753</v>
          </cell>
        </row>
        <row r="376">
          <cell r="C376" t="str">
            <v>2.6.6.1.01</v>
          </cell>
          <cell r="D376" t="str">
            <v>Equipos de defensa</v>
          </cell>
          <cell r="E376">
            <v>746753</v>
          </cell>
        </row>
        <row r="377">
          <cell r="C377" t="str">
            <v>2.6.6.2</v>
          </cell>
          <cell r="D377" t="str">
            <v>Equipos de Seguridad</v>
          </cell>
          <cell r="E377">
            <v>450000</v>
          </cell>
        </row>
        <row r="378">
          <cell r="C378" t="str">
            <v>2.6.6.2.01</v>
          </cell>
          <cell r="D378" t="str">
            <v>Equipos de Seguridad</v>
          </cell>
          <cell r="E378">
            <v>450000</v>
          </cell>
        </row>
        <row r="379">
          <cell r="C379" t="str">
            <v>2.6.7</v>
          </cell>
          <cell r="D379" t="str">
            <v>ACTIVOS BIOLOGICOS</v>
          </cell>
          <cell r="E379">
            <v>0</v>
          </cell>
        </row>
        <row r="380">
          <cell r="C380" t="str">
            <v>2.6.7.9</v>
          </cell>
          <cell r="D380" t="str">
            <v>Semillas, cultivos, plantas y árboles  que generan productos  recurrentes</v>
          </cell>
          <cell r="E380">
            <v>0</v>
          </cell>
        </row>
        <row r="381">
          <cell r="C381" t="str">
            <v>2.6.7.9.01</v>
          </cell>
          <cell r="D381" t="str">
            <v>Semillas, cultivos, plantas y árboles  que generan productos  recurrentes</v>
          </cell>
          <cell r="E381">
            <v>0</v>
          </cell>
        </row>
        <row r="382">
          <cell r="C382" t="str">
            <v>2.6.8</v>
          </cell>
          <cell r="D382" t="str">
            <v>BIENES INTANGIBLES</v>
          </cell>
          <cell r="E382">
            <v>0</v>
          </cell>
        </row>
        <row r="383">
          <cell r="C383" t="str">
            <v>2.6.8.3</v>
          </cell>
          <cell r="D383" t="str">
            <v>Programas de informática y base de datos</v>
          </cell>
          <cell r="E383">
            <v>0</v>
          </cell>
        </row>
        <row r="384">
          <cell r="C384" t="str">
            <v>2.6.8.3.01</v>
          </cell>
          <cell r="D384" t="str">
            <v>Programas de informática</v>
          </cell>
          <cell r="E384">
            <v>0</v>
          </cell>
        </row>
        <row r="385">
          <cell r="C385" t="str">
            <v>2.6.8.3.02</v>
          </cell>
          <cell r="D385" t="str">
            <v>Base de datos</v>
          </cell>
          <cell r="E385">
            <v>0</v>
          </cell>
        </row>
        <row r="386">
          <cell r="C386" t="str">
            <v>2.6.8.8</v>
          </cell>
          <cell r="D386" t="str">
            <v>Licencias Informaticas e intelectuales, industriales y comerciales</v>
          </cell>
          <cell r="E386">
            <v>0</v>
          </cell>
        </row>
        <row r="387">
          <cell r="C387" t="str">
            <v>2.6.8.8.01</v>
          </cell>
          <cell r="D387" t="str">
            <v>Licencias Informaticas</v>
          </cell>
          <cell r="E387">
            <v>0</v>
          </cell>
        </row>
        <row r="388">
          <cell r="C388" t="str">
            <v>2.6.8.9</v>
          </cell>
          <cell r="D388" t="str">
            <v>Otros activos intangibles</v>
          </cell>
          <cell r="E388">
            <v>0</v>
          </cell>
        </row>
        <row r="389">
          <cell r="C389" t="str">
            <v>2.6.8.9.01</v>
          </cell>
          <cell r="D389" t="str">
            <v>Otros activos intangibles</v>
          </cell>
          <cell r="E389">
            <v>0</v>
          </cell>
        </row>
        <row r="390">
          <cell r="C390" t="str">
            <v>2.6.9</v>
          </cell>
          <cell r="D390" t="str">
            <v>EDIFICIOS, ESTRUCTURAS, TIERRAS, TERRENOS Y OBJETOS DE VALOR</v>
          </cell>
          <cell r="E390">
            <v>0</v>
          </cell>
        </row>
        <row r="391">
          <cell r="C391" t="str">
            <v>2.6.9.1</v>
          </cell>
          <cell r="D391" t="str">
            <v>Edificios residenciales (viviendas)</v>
          </cell>
          <cell r="E391">
            <v>0</v>
          </cell>
        </row>
        <row r="392">
          <cell r="C392" t="str">
            <v>2.6.9.1.01</v>
          </cell>
          <cell r="D392" t="str">
            <v>Edificios residenciales (viviendas)</v>
          </cell>
          <cell r="E392">
            <v>0</v>
          </cell>
        </row>
        <row r="393">
          <cell r="C393" t="str">
            <v>2.6.9.1.02</v>
          </cell>
          <cell r="D393" t="str">
            <v>Adquisición de mejoras residenciales</v>
          </cell>
          <cell r="E393">
            <v>0</v>
          </cell>
        </row>
        <row r="394">
          <cell r="C394" t="str">
            <v>2.6.9.2</v>
          </cell>
          <cell r="D394" t="str">
            <v>Edificios no residenciales</v>
          </cell>
          <cell r="E394">
            <v>0</v>
          </cell>
        </row>
        <row r="395">
          <cell r="C395" t="str">
            <v>2.6.9.2.01</v>
          </cell>
          <cell r="D395" t="str">
            <v>Edificios no residenciales</v>
          </cell>
          <cell r="E395">
            <v>0</v>
          </cell>
        </row>
        <row r="396">
          <cell r="C396" t="str">
            <v>2.6.9.9</v>
          </cell>
          <cell r="D396" t="str">
            <v>Otras estructuras y objetos de valor</v>
          </cell>
          <cell r="E396">
            <v>0</v>
          </cell>
        </row>
        <row r="397">
          <cell r="C397" t="str">
            <v>2.6.9.9.01</v>
          </cell>
          <cell r="D397" t="str">
            <v>Otras estructuras y objetos de valor</v>
          </cell>
          <cell r="E397">
            <v>0</v>
          </cell>
        </row>
        <row r="398">
          <cell r="C398">
            <v>2.7</v>
          </cell>
          <cell r="D398" t="str">
            <v>BIENES , MUEBLES, INMUEBLES E INTANGIBLES</v>
          </cell>
          <cell r="E398">
            <v>300000</v>
          </cell>
        </row>
        <row r="399">
          <cell r="C399" t="str">
            <v>2.7.1</v>
          </cell>
          <cell r="D399" t="str">
            <v>OBRAS EN EDIFICACIONES</v>
          </cell>
          <cell r="E399">
            <v>300000</v>
          </cell>
        </row>
        <row r="400">
          <cell r="C400" t="str">
            <v>2.7.1.2</v>
          </cell>
          <cell r="D400" t="str">
            <v>Obras para edificacion  no residencial</v>
          </cell>
          <cell r="E400">
            <v>300000</v>
          </cell>
        </row>
        <row r="401">
          <cell r="C401" t="str">
            <v>2.7.1.2.01</v>
          </cell>
          <cell r="D401" t="str">
            <v>Obras para edificacion  no residencial</v>
          </cell>
          <cell r="E401">
            <v>300000</v>
          </cell>
        </row>
        <row r="402">
          <cell r="C402" t="str">
            <v>2.7.1.5</v>
          </cell>
          <cell r="D402" t="str">
            <v>Supervisión e inspección de obras en edificaciones</v>
          </cell>
          <cell r="E402">
            <v>0</v>
          </cell>
        </row>
        <row r="403">
          <cell r="C403" t="str">
            <v>2.7.1.5.01</v>
          </cell>
          <cell r="D403" t="str">
            <v>Supervisión e inspección de obras en edificaciones</v>
          </cell>
          <cell r="E403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5891-0A11-46C8-96C9-CCB92729577C}">
  <dimension ref="A1:AE86"/>
  <sheetViews>
    <sheetView showGridLines="0" tabSelected="1" zoomScale="85" zoomScaleNormal="85" workbookViewId="0">
      <pane xSplit="3" ySplit="14" topLeftCell="D80" activePane="bottomRight" state="frozen"/>
      <selection pane="topRight" activeCell="D1" sqref="D1"/>
      <selection pane="bottomLeft" activeCell="A15" sqref="A15"/>
      <selection pane="bottomRight" activeCell="E86" sqref="E86:F86"/>
    </sheetView>
  </sheetViews>
  <sheetFormatPr baseColWidth="10" defaultColWidth="9.140625" defaultRowHeight="15" outlineLevelCol="1" x14ac:dyDescent="0.25"/>
  <cols>
    <col min="1" max="1" width="4.7109375" style="24" hidden="1" customWidth="1" outlineLevel="1"/>
    <col min="2" max="2" width="57" style="24" customWidth="1" collapsed="1"/>
    <col min="3" max="3" width="10.28515625" style="24" hidden="1" customWidth="1" outlineLevel="1"/>
    <col min="4" max="4" width="19.42578125" style="24" customWidth="1" collapsed="1"/>
    <col min="5" max="5" width="22.85546875" style="24" customWidth="1"/>
    <col min="6" max="6" width="21" style="26" customWidth="1"/>
    <col min="7" max="7" width="16.28515625" style="26" hidden="1" customWidth="1"/>
    <col min="8" max="8" width="17.140625" style="26" hidden="1" customWidth="1"/>
    <col min="9" max="9" width="17.28515625" style="26" hidden="1" customWidth="1"/>
    <col min="10" max="10" width="16.42578125" style="26" hidden="1" customWidth="1"/>
    <col min="11" max="14" width="17.42578125" style="26" hidden="1" customWidth="1"/>
    <col min="15" max="15" width="19.28515625" style="26" hidden="1" customWidth="1"/>
    <col min="16" max="16" width="17.5703125" style="26" hidden="1" customWidth="1"/>
    <col min="17" max="17" width="2.42578125" style="26" hidden="1" customWidth="1"/>
    <col min="18" max="18" width="20.5703125" style="24" customWidth="1"/>
    <col min="19" max="22" width="24.140625" style="24" hidden="1" customWidth="1" outlineLevel="1"/>
    <col min="23" max="23" width="18" style="24" hidden="1" customWidth="1" outlineLevel="1"/>
    <col min="24" max="24" width="24.140625" style="24" hidden="1" customWidth="1" outlineLevel="1"/>
    <col min="25" max="25" width="6" style="24" hidden="1" customWidth="1" collapsed="1"/>
    <col min="26" max="29" width="6" style="24" bestFit="1" customWidth="1"/>
    <col min="30" max="31" width="7" style="24" bestFit="1" customWidth="1"/>
    <col min="32" max="261" width="9.140625" style="24"/>
    <col min="262" max="262" width="49.28515625" style="24" bestFit="1" customWidth="1"/>
    <col min="263" max="263" width="25" style="24" customWidth="1"/>
    <col min="264" max="264" width="21.28515625" style="24" customWidth="1"/>
    <col min="265" max="265" width="16.28515625" style="24" bestFit="1" customWidth="1"/>
    <col min="266" max="266" width="17.85546875" style="24" bestFit="1" customWidth="1"/>
    <col min="267" max="267" width="18.5703125" style="24" bestFit="1" customWidth="1"/>
    <col min="268" max="271" width="17.42578125" style="24" bestFit="1" customWidth="1"/>
    <col min="272" max="272" width="17.42578125" style="24" customWidth="1"/>
    <col min="273" max="273" width="19.28515625" style="24" customWidth="1"/>
    <col min="274" max="274" width="17.5703125" style="24" bestFit="1" customWidth="1"/>
    <col min="275" max="275" width="18.28515625" style="24" customWidth="1"/>
    <col min="276" max="276" width="30.140625" style="24" customWidth="1"/>
    <col min="277" max="277" width="19" style="24" customWidth="1"/>
    <col min="278" max="278" width="20" style="24" customWidth="1"/>
    <col min="279" max="279" width="16.5703125" style="24" customWidth="1"/>
    <col min="280" max="280" width="16.42578125" style="24" customWidth="1"/>
    <col min="281" max="285" width="6" style="24" bestFit="1" customWidth="1"/>
    <col min="286" max="287" width="7" style="24" bestFit="1" customWidth="1"/>
    <col min="288" max="517" width="9.140625" style="24"/>
    <col min="518" max="518" width="49.28515625" style="24" bestFit="1" customWidth="1"/>
    <col min="519" max="519" width="25" style="24" customWidth="1"/>
    <col min="520" max="520" width="21.28515625" style="24" customWidth="1"/>
    <col min="521" max="521" width="16.28515625" style="24" bestFit="1" customWidth="1"/>
    <col min="522" max="522" width="17.85546875" style="24" bestFit="1" customWidth="1"/>
    <col min="523" max="523" width="18.5703125" style="24" bestFit="1" customWidth="1"/>
    <col min="524" max="527" width="17.42578125" style="24" bestFit="1" customWidth="1"/>
    <col min="528" max="528" width="17.42578125" style="24" customWidth="1"/>
    <col min="529" max="529" width="19.28515625" style="24" customWidth="1"/>
    <col min="530" max="530" width="17.5703125" style="24" bestFit="1" customWidth="1"/>
    <col min="531" max="531" width="18.28515625" style="24" customWidth="1"/>
    <col min="532" max="532" width="30.140625" style="24" customWidth="1"/>
    <col min="533" max="533" width="19" style="24" customWidth="1"/>
    <col min="534" max="534" width="20" style="24" customWidth="1"/>
    <col min="535" max="535" width="16.5703125" style="24" customWidth="1"/>
    <col min="536" max="536" width="16.42578125" style="24" customWidth="1"/>
    <col min="537" max="541" width="6" style="24" bestFit="1" customWidth="1"/>
    <col min="542" max="543" width="7" style="24" bestFit="1" customWidth="1"/>
    <col min="544" max="773" width="9.140625" style="24"/>
    <col min="774" max="774" width="49.28515625" style="24" bestFit="1" customWidth="1"/>
    <col min="775" max="775" width="25" style="24" customWidth="1"/>
    <col min="776" max="776" width="21.28515625" style="24" customWidth="1"/>
    <col min="777" max="777" width="16.28515625" style="24" bestFit="1" customWidth="1"/>
    <col min="778" max="778" width="17.85546875" style="24" bestFit="1" customWidth="1"/>
    <col min="779" max="779" width="18.5703125" style="24" bestFit="1" customWidth="1"/>
    <col min="780" max="783" width="17.42578125" style="24" bestFit="1" customWidth="1"/>
    <col min="784" max="784" width="17.42578125" style="24" customWidth="1"/>
    <col min="785" max="785" width="19.28515625" style="24" customWidth="1"/>
    <col min="786" max="786" width="17.5703125" style="24" bestFit="1" customWidth="1"/>
    <col min="787" max="787" width="18.28515625" style="24" customWidth="1"/>
    <col min="788" max="788" width="30.140625" style="24" customWidth="1"/>
    <col min="789" max="789" width="19" style="24" customWidth="1"/>
    <col min="790" max="790" width="20" style="24" customWidth="1"/>
    <col min="791" max="791" width="16.5703125" style="24" customWidth="1"/>
    <col min="792" max="792" width="16.42578125" style="24" customWidth="1"/>
    <col min="793" max="797" width="6" style="24" bestFit="1" customWidth="1"/>
    <col min="798" max="799" width="7" style="24" bestFit="1" customWidth="1"/>
    <col min="800" max="1029" width="9.140625" style="24"/>
    <col min="1030" max="1030" width="49.28515625" style="24" bestFit="1" customWidth="1"/>
    <col min="1031" max="1031" width="25" style="24" customWidth="1"/>
    <col min="1032" max="1032" width="21.28515625" style="24" customWidth="1"/>
    <col min="1033" max="1033" width="16.28515625" style="24" bestFit="1" customWidth="1"/>
    <col min="1034" max="1034" width="17.85546875" style="24" bestFit="1" customWidth="1"/>
    <col min="1035" max="1035" width="18.5703125" style="24" bestFit="1" customWidth="1"/>
    <col min="1036" max="1039" width="17.42578125" style="24" bestFit="1" customWidth="1"/>
    <col min="1040" max="1040" width="17.42578125" style="24" customWidth="1"/>
    <col min="1041" max="1041" width="19.28515625" style="24" customWidth="1"/>
    <col min="1042" max="1042" width="17.5703125" style="24" bestFit="1" customWidth="1"/>
    <col min="1043" max="1043" width="18.28515625" style="24" customWidth="1"/>
    <col min="1044" max="1044" width="30.140625" style="24" customWidth="1"/>
    <col min="1045" max="1045" width="19" style="24" customWidth="1"/>
    <col min="1046" max="1046" width="20" style="24" customWidth="1"/>
    <col min="1047" max="1047" width="16.5703125" style="24" customWidth="1"/>
    <col min="1048" max="1048" width="16.42578125" style="24" customWidth="1"/>
    <col min="1049" max="1053" width="6" style="24" bestFit="1" customWidth="1"/>
    <col min="1054" max="1055" width="7" style="24" bestFit="1" customWidth="1"/>
    <col min="1056" max="1285" width="9.140625" style="24"/>
    <col min="1286" max="1286" width="49.28515625" style="24" bestFit="1" customWidth="1"/>
    <col min="1287" max="1287" width="25" style="24" customWidth="1"/>
    <col min="1288" max="1288" width="21.28515625" style="24" customWidth="1"/>
    <col min="1289" max="1289" width="16.28515625" style="24" bestFit="1" customWidth="1"/>
    <col min="1290" max="1290" width="17.85546875" style="24" bestFit="1" customWidth="1"/>
    <col min="1291" max="1291" width="18.5703125" style="24" bestFit="1" customWidth="1"/>
    <col min="1292" max="1295" width="17.42578125" style="24" bestFit="1" customWidth="1"/>
    <col min="1296" max="1296" width="17.42578125" style="24" customWidth="1"/>
    <col min="1297" max="1297" width="19.28515625" style="24" customWidth="1"/>
    <col min="1298" max="1298" width="17.5703125" style="24" bestFit="1" customWidth="1"/>
    <col min="1299" max="1299" width="18.28515625" style="24" customWidth="1"/>
    <col min="1300" max="1300" width="30.140625" style="24" customWidth="1"/>
    <col min="1301" max="1301" width="19" style="24" customWidth="1"/>
    <col min="1302" max="1302" width="20" style="24" customWidth="1"/>
    <col min="1303" max="1303" width="16.5703125" style="24" customWidth="1"/>
    <col min="1304" max="1304" width="16.42578125" style="24" customWidth="1"/>
    <col min="1305" max="1309" width="6" style="24" bestFit="1" customWidth="1"/>
    <col min="1310" max="1311" width="7" style="24" bestFit="1" customWidth="1"/>
    <col min="1312" max="1541" width="9.140625" style="24"/>
    <col min="1542" max="1542" width="49.28515625" style="24" bestFit="1" customWidth="1"/>
    <col min="1543" max="1543" width="25" style="24" customWidth="1"/>
    <col min="1544" max="1544" width="21.28515625" style="24" customWidth="1"/>
    <col min="1545" max="1545" width="16.28515625" style="24" bestFit="1" customWidth="1"/>
    <col min="1546" max="1546" width="17.85546875" style="24" bestFit="1" customWidth="1"/>
    <col min="1547" max="1547" width="18.5703125" style="24" bestFit="1" customWidth="1"/>
    <col min="1548" max="1551" width="17.42578125" style="24" bestFit="1" customWidth="1"/>
    <col min="1552" max="1552" width="17.42578125" style="24" customWidth="1"/>
    <col min="1553" max="1553" width="19.28515625" style="24" customWidth="1"/>
    <col min="1554" max="1554" width="17.5703125" style="24" bestFit="1" customWidth="1"/>
    <col min="1555" max="1555" width="18.28515625" style="24" customWidth="1"/>
    <col min="1556" max="1556" width="30.140625" style="24" customWidth="1"/>
    <col min="1557" max="1557" width="19" style="24" customWidth="1"/>
    <col min="1558" max="1558" width="20" style="24" customWidth="1"/>
    <col min="1559" max="1559" width="16.5703125" style="24" customWidth="1"/>
    <col min="1560" max="1560" width="16.42578125" style="24" customWidth="1"/>
    <col min="1561" max="1565" width="6" style="24" bestFit="1" customWidth="1"/>
    <col min="1566" max="1567" width="7" style="24" bestFit="1" customWidth="1"/>
    <col min="1568" max="1797" width="9.140625" style="24"/>
    <col min="1798" max="1798" width="49.28515625" style="24" bestFit="1" customWidth="1"/>
    <col min="1799" max="1799" width="25" style="24" customWidth="1"/>
    <col min="1800" max="1800" width="21.28515625" style="24" customWidth="1"/>
    <col min="1801" max="1801" width="16.28515625" style="24" bestFit="1" customWidth="1"/>
    <col min="1802" max="1802" width="17.85546875" style="24" bestFit="1" customWidth="1"/>
    <col min="1803" max="1803" width="18.5703125" style="24" bestFit="1" customWidth="1"/>
    <col min="1804" max="1807" width="17.42578125" style="24" bestFit="1" customWidth="1"/>
    <col min="1808" max="1808" width="17.42578125" style="24" customWidth="1"/>
    <col min="1809" max="1809" width="19.28515625" style="24" customWidth="1"/>
    <col min="1810" max="1810" width="17.5703125" style="24" bestFit="1" customWidth="1"/>
    <col min="1811" max="1811" width="18.28515625" style="24" customWidth="1"/>
    <col min="1812" max="1812" width="30.140625" style="24" customWidth="1"/>
    <col min="1813" max="1813" width="19" style="24" customWidth="1"/>
    <col min="1814" max="1814" width="20" style="24" customWidth="1"/>
    <col min="1815" max="1815" width="16.5703125" style="24" customWidth="1"/>
    <col min="1816" max="1816" width="16.42578125" style="24" customWidth="1"/>
    <col min="1817" max="1821" width="6" style="24" bestFit="1" customWidth="1"/>
    <col min="1822" max="1823" width="7" style="24" bestFit="1" customWidth="1"/>
    <col min="1824" max="2053" width="9.140625" style="24"/>
    <col min="2054" max="2054" width="49.28515625" style="24" bestFit="1" customWidth="1"/>
    <col min="2055" max="2055" width="25" style="24" customWidth="1"/>
    <col min="2056" max="2056" width="21.28515625" style="24" customWidth="1"/>
    <col min="2057" max="2057" width="16.28515625" style="24" bestFit="1" customWidth="1"/>
    <col min="2058" max="2058" width="17.85546875" style="24" bestFit="1" customWidth="1"/>
    <col min="2059" max="2059" width="18.5703125" style="24" bestFit="1" customWidth="1"/>
    <col min="2060" max="2063" width="17.42578125" style="24" bestFit="1" customWidth="1"/>
    <col min="2064" max="2064" width="17.42578125" style="24" customWidth="1"/>
    <col min="2065" max="2065" width="19.28515625" style="24" customWidth="1"/>
    <col min="2066" max="2066" width="17.5703125" style="24" bestFit="1" customWidth="1"/>
    <col min="2067" max="2067" width="18.28515625" style="24" customWidth="1"/>
    <col min="2068" max="2068" width="30.140625" style="24" customWidth="1"/>
    <col min="2069" max="2069" width="19" style="24" customWidth="1"/>
    <col min="2070" max="2070" width="20" style="24" customWidth="1"/>
    <col min="2071" max="2071" width="16.5703125" style="24" customWidth="1"/>
    <col min="2072" max="2072" width="16.42578125" style="24" customWidth="1"/>
    <col min="2073" max="2077" width="6" style="24" bestFit="1" customWidth="1"/>
    <col min="2078" max="2079" width="7" style="24" bestFit="1" customWidth="1"/>
    <col min="2080" max="2309" width="9.140625" style="24"/>
    <col min="2310" max="2310" width="49.28515625" style="24" bestFit="1" customWidth="1"/>
    <col min="2311" max="2311" width="25" style="24" customWidth="1"/>
    <col min="2312" max="2312" width="21.28515625" style="24" customWidth="1"/>
    <col min="2313" max="2313" width="16.28515625" style="24" bestFit="1" customWidth="1"/>
    <col min="2314" max="2314" width="17.85546875" style="24" bestFit="1" customWidth="1"/>
    <col min="2315" max="2315" width="18.5703125" style="24" bestFit="1" customWidth="1"/>
    <col min="2316" max="2319" width="17.42578125" style="24" bestFit="1" customWidth="1"/>
    <col min="2320" max="2320" width="17.42578125" style="24" customWidth="1"/>
    <col min="2321" max="2321" width="19.28515625" style="24" customWidth="1"/>
    <col min="2322" max="2322" width="17.5703125" style="24" bestFit="1" customWidth="1"/>
    <col min="2323" max="2323" width="18.28515625" style="24" customWidth="1"/>
    <col min="2324" max="2324" width="30.140625" style="24" customWidth="1"/>
    <col min="2325" max="2325" width="19" style="24" customWidth="1"/>
    <col min="2326" max="2326" width="20" style="24" customWidth="1"/>
    <col min="2327" max="2327" width="16.5703125" style="24" customWidth="1"/>
    <col min="2328" max="2328" width="16.42578125" style="24" customWidth="1"/>
    <col min="2329" max="2333" width="6" style="24" bestFit="1" customWidth="1"/>
    <col min="2334" max="2335" width="7" style="24" bestFit="1" customWidth="1"/>
    <col min="2336" max="2565" width="9.140625" style="24"/>
    <col min="2566" max="2566" width="49.28515625" style="24" bestFit="1" customWidth="1"/>
    <col min="2567" max="2567" width="25" style="24" customWidth="1"/>
    <col min="2568" max="2568" width="21.28515625" style="24" customWidth="1"/>
    <col min="2569" max="2569" width="16.28515625" style="24" bestFit="1" customWidth="1"/>
    <col min="2570" max="2570" width="17.85546875" style="24" bestFit="1" customWidth="1"/>
    <col min="2571" max="2571" width="18.5703125" style="24" bestFit="1" customWidth="1"/>
    <col min="2572" max="2575" width="17.42578125" style="24" bestFit="1" customWidth="1"/>
    <col min="2576" max="2576" width="17.42578125" style="24" customWidth="1"/>
    <col min="2577" max="2577" width="19.28515625" style="24" customWidth="1"/>
    <col min="2578" max="2578" width="17.5703125" style="24" bestFit="1" customWidth="1"/>
    <col min="2579" max="2579" width="18.28515625" style="24" customWidth="1"/>
    <col min="2580" max="2580" width="30.140625" style="24" customWidth="1"/>
    <col min="2581" max="2581" width="19" style="24" customWidth="1"/>
    <col min="2582" max="2582" width="20" style="24" customWidth="1"/>
    <col min="2583" max="2583" width="16.5703125" style="24" customWidth="1"/>
    <col min="2584" max="2584" width="16.42578125" style="24" customWidth="1"/>
    <col min="2585" max="2589" width="6" style="24" bestFit="1" customWidth="1"/>
    <col min="2590" max="2591" width="7" style="24" bestFit="1" customWidth="1"/>
    <col min="2592" max="2821" width="9.140625" style="24"/>
    <col min="2822" max="2822" width="49.28515625" style="24" bestFit="1" customWidth="1"/>
    <col min="2823" max="2823" width="25" style="24" customWidth="1"/>
    <col min="2824" max="2824" width="21.28515625" style="24" customWidth="1"/>
    <col min="2825" max="2825" width="16.28515625" style="24" bestFit="1" customWidth="1"/>
    <col min="2826" max="2826" width="17.85546875" style="24" bestFit="1" customWidth="1"/>
    <col min="2827" max="2827" width="18.5703125" style="24" bestFit="1" customWidth="1"/>
    <col min="2828" max="2831" width="17.42578125" style="24" bestFit="1" customWidth="1"/>
    <col min="2832" max="2832" width="17.42578125" style="24" customWidth="1"/>
    <col min="2833" max="2833" width="19.28515625" style="24" customWidth="1"/>
    <col min="2834" max="2834" width="17.5703125" style="24" bestFit="1" customWidth="1"/>
    <col min="2835" max="2835" width="18.28515625" style="24" customWidth="1"/>
    <col min="2836" max="2836" width="30.140625" style="24" customWidth="1"/>
    <col min="2837" max="2837" width="19" style="24" customWidth="1"/>
    <col min="2838" max="2838" width="20" style="24" customWidth="1"/>
    <col min="2839" max="2839" width="16.5703125" style="24" customWidth="1"/>
    <col min="2840" max="2840" width="16.42578125" style="24" customWidth="1"/>
    <col min="2841" max="2845" width="6" style="24" bestFit="1" customWidth="1"/>
    <col min="2846" max="2847" width="7" style="24" bestFit="1" customWidth="1"/>
    <col min="2848" max="3077" width="9.140625" style="24"/>
    <col min="3078" max="3078" width="49.28515625" style="24" bestFit="1" customWidth="1"/>
    <col min="3079" max="3079" width="25" style="24" customWidth="1"/>
    <col min="3080" max="3080" width="21.28515625" style="24" customWidth="1"/>
    <col min="3081" max="3081" width="16.28515625" style="24" bestFit="1" customWidth="1"/>
    <col min="3082" max="3082" width="17.85546875" style="24" bestFit="1" customWidth="1"/>
    <col min="3083" max="3083" width="18.5703125" style="24" bestFit="1" customWidth="1"/>
    <col min="3084" max="3087" width="17.42578125" style="24" bestFit="1" customWidth="1"/>
    <col min="3088" max="3088" width="17.42578125" style="24" customWidth="1"/>
    <col min="3089" max="3089" width="19.28515625" style="24" customWidth="1"/>
    <col min="3090" max="3090" width="17.5703125" style="24" bestFit="1" customWidth="1"/>
    <col min="3091" max="3091" width="18.28515625" style="24" customWidth="1"/>
    <col min="3092" max="3092" width="30.140625" style="24" customWidth="1"/>
    <col min="3093" max="3093" width="19" style="24" customWidth="1"/>
    <col min="3094" max="3094" width="20" style="24" customWidth="1"/>
    <col min="3095" max="3095" width="16.5703125" style="24" customWidth="1"/>
    <col min="3096" max="3096" width="16.42578125" style="24" customWidth="1"/>
    <col min="3097" max="3101" width="6" style="24" bestFit="1" customWidth="1"/>
    <col min="3102" max="3103" width="7" style="24" bestFit="1" customWidth="1"/>
    <col min="3104" max="3333" width="9.140625" style="24"/>
    <col min="3334" max="3334" width="49.28515625" style="24" bestFit="1" customWidth="1"/>
    <col min="3335" max="3335" width="25" style="24" customWidth="1"/>
    <col min="3336" max="3336" width="21.28515625" style="24" customWidth="1"/>
    <col min="3337" max="3337" width="16.28515625" style="24" bestFit="1" customWidth="1"/>
    <col min="3338" max="3338" width="17.85546875" style="24" bestFit="1" customWidth="1"/>
    <col min="3339" max="3339" width="18.5703125" style="24" bestFit="1" customWidth="1"/>
    <col min="3340" max="3343" width="17.42578125" style="24" bestFit="1" customWidth="1"/>
    <col min="3344" max="3344" width="17.42578125" style="24" customWidth="1"/>
    <col min="3345" max="3345" width="19.28515625" style="24" customWidth="1"/>
    <col min="3346" max="3346" width="17.5703125" style="24" bestFit="1" customWidth="1"/>
    <col min="3347" max="3347" width="18.28515625" style="24" customWidth="1"/>
    <col min="3348" max="3348" width="30.140625" style="24" customWidth="1"/>
    <col min="3349" max="3349" width="19" style="24" customWidth="1"/>
    <col min="3350" max="3350" width="20" style="24" customWidth="1"/>
    <col min="3351" max="3351" width="16.5703125" style="24" customWidth="1"/>
    <col min="3352" max="3352" width="16.42578125" style="24" customWidth="1"/>
    <col min="3353" max="3357" width="6" style="24" bestFit="1" customWidth="1"/>
    <col min="3358" max="3359" width="7" style="24" bestFit="1" customWidth="1"/>
    <col min="3360" max="3589" width="9.140625" style="24"/>
    <col min="3590" max="3590" width="49.28515625" style="24" bestFit="1" customWidth="1"/>
    <col min="3591" max="3591" width="25" style="24" customWidth="1"/>
    <col min="3592" max="3592" width="21.28515625" style="24" customWidth="1"/>
    <col min="3593" max="3593" width="16.28515625" style="24" bestFit="1" customWidth="1"/>
    <col min="3594" max="3594" width="17.85546875" style="24" bestFit="1" customWidth="1"/>
    <col min="3595" max="3595" width="18.5703125" style="24" bestFit="1" customWidth="1"/>
    <col min="3596" max="3599" width="17.42578125" style="24" bestFit="1" customWidth="1"/>
    <col min="3600" max="3600" width="17.42578125" style="24" customWidth="1"/>
    <col min="3601" max="3601" width="19.28515625" style="24" customWidth="1"/>
    <col min="3602" max="3602" width="17.5703125" style="24" bestFit="1" customWidth="1"/>
    <col min="3603" max="3603" width="18.28515625" style="24" customWidth="1"/>
    <col min="3604" max="3604" width="30.140625" style="24" customWidth="1"/>
    <col min="3605" max="3605" width="19" style="24" customWidth="1"/>
    <col min="3606" max="3606" width="20" style="24" customWidth="1"/>
    <col min="3607" max="3607" width="16.5703125" style="24" customWidth="1"/>
    <col min="3608" max="3608" width="16.42578125" style="24" customWidth="1"/>
    <col min="3609" max="3613" width="6" style="24" bestFit="1" customWidth="1"/>
    <col min="3614" max="3615" width="7" style="24" bestFit="1" customWidth="1"/>
    <col min="3616" max="3845" width="9.140625" style="24"/>
    <col min="3846" max="3846" width="49.28515625" style="24" bestFit="1" customWidth="1"/>
    <col min="3847" max="3847" width="25" style="24" customWidth="1"/>
    <col min="3848" max="3848" width="21.28515625" style="24" customWidth="1"/>
    <col min="3849" max="3849" width="16.28515625" style="24" bestFit="1" customWidth="1"/>
    <col min="3850" max="3850" width="17.85546875" style="24" bestFit="1" customWidth="1"/>
    <col min="3851" max="3851" width="18.5703125" style="24" bestFit="1" customWidth="1"/>
    <col min="3852" max="3855" width="17.42578125" style="24" bestFit="1" customWidth="1"/>
    <col min="3856" max="3856" width="17.42578125" style="24" customWidth="1"/>
    <col min="3857" max="3857" width="19.28515625" style="24" customWidth="1"/>
    <col min="3858" max="3858" width="17.5703125" style="24" bestFit="1" customWidth="1"/>
    <col min="3859" max="3859" width="18.28515625" style="24" customWidth="1"/>
    <col min="3860" max="3860" width="30.140625" style="24" customWidth="1"/>
    <col min="3861" max="3861" width="19" style="24" customWidth="1"/>
    <col min="3862" max="3862" width="20" style="24" customWidth="1"/>
    <col min="3863" max="3863" width="16.5703125" style="24" customWidth="1"/>
    <col min="3864" max="3864" width="16.42578125" style="24" customWidth="1"/>
    <col min="3865" max="3869" width="6" style="24" bestFit="1" customWidth="1"/>
    <col min="3870" max="3871" width="7" style="24" bestFit="1" customWidth="1"/>
    <col min="3872" max="4101" width="9.140625" style="24"/>
    <col min="4102" max="4102" width="49.28515625" style="24" bestFit="1" customWidth="1"/>
    <col min="4103" max="4103" width="25" style="24" customWidth="1"/>
    <col min="4104" max="4104" width="21.28515625" style="24" customWidth="1"/>
    <col min="4105" max="4105" width="16.28515625" style="24" bestFit="1" customWidth="1"/>
    <col min="4106" max="4106" width="17.85546875" style="24" bestFit="1" customWidth="1"/>
    <col min="4107" max="4107" width="18.5703125" style="24" bestFit="1" customWidth="1"/>
    <col min="4108" max="4111" width="17.42578125" style="24" bestFit="1" customWidth="1"/>
    <col min="4112" max="4112" width="17.42578125" style="24" customWidth="1"/>
    <col min="4113" max="4113" width="19.28515625" style="24" customWidth="1"/>
    <col min="4114" max="4114" width="17.5703125" style="24" bestFit="1" customWidth="1"/>
    <col min="4115" max="4115" width="18.28515625" style="24" customWidth="1"/>
    <col min="4116" max="4116" width="30.140625" style="24" customWidth="1"/>
    <col min="4117" max="4117" width="19" style="24" customWidth="1"/>
    <col min="4118" max="4118" width="20" style="24" customWidth="1"/>
    <col min="4119" max="4119" width="16.5703125" style="24" customWidth="1"/>
    <col min="4120" max="4120" width="16.42578125" style="24" customWidth="1"/>
    <col min="4121" max="4125" width="6" style="24" bestFit="1" customWidth="1"/>
    <col min="4126" max="4127" width="7" style="24" bestFit="1" customWidth="1"/>
    <col min="4128" max="4357" width="9.140625" style="24"/>
    <col min="4358" max="4358" width="49.28515625" style="24" bestFit="1" customWidth="1"/>
    <col min="4359" max="4359" width="25" style="24" customWidth="1"/>
    <col min="4360" max="4360" width="21.28515625" style="24" customWidth="1"/>
    <col min="4361" max="4361" width="16.28515625" style="24" bestFit="1" customWidth="1"/>
    <col min="4362" max="4362" width="17.85546875" style="24" bestFit="1" customWidth="1"/>
    <col min="4363" max="4363" width="18.5703125" style="24" bestFit="1" customWidth="1"/>
    <col min="4364" max="4367" width="17.42578125" style="24" bestFit="1" customWidth="1"/>
    <col min="4368" max="4368" width="17.42578125" style="24" customWidth="1"/>
    <col min="4369" max="4369" width="19.28515625" style="24" customWidth="1"/>
    <col min="4370" max="4370" width="17.5703125" style="24" bestFit="1" customWidth="1"/>
    <col min="4371" max="4371" width="18.28515625" style="24" customWidth="1"/>
    <col min="4372" max="4372" width="30.140625" style="24" customWidth="1"/>
    <col min="4373" max="4373" width="19" style="24" customWidth="1"/>
    <col min="4374" max="4374" width="20" style="24" customWidth="1"/>
    <col min="4375" max="4375" width="16.5703125" style="24" customWidth="1"/>
    <col min="4376" max="4376" width="16.42578125" style="24" customWidth="1"/>
    <col min="4377" max="4381" width="6" style="24" bestFit="1" customWidth="1"/>
    <col min="4382" max="4383" width="7" style="24" bestFit="1" customWidth="1"/>
    <col min="4384" max="4613" width="9.140625" style="24"/>
    <col min="4614" max="4614" width="49.28515625" style="24" bestFit="1" customWidth="1"/>
    <col min="4615" max="4615" width="25" style="24" customWidth="1"/>
    <col min="4616" max="4616" width="21.28515625" style="24" customWidth="1"/>
    <col min="4617" max="4617" width="16.28515625" style="24" bestFit="1" customWidth="1"/>
    <col min="4618" max="4618" width="17.85546875" style="24" bestFit="1" customWidth="1"/>
    <col min="4619" max="4619" width="18.5703125" style="24" bestFit="1" customWidth="1"/>
    <col min="4620" max="4623" width="17.42578125" style="24" bestFit="1" customWidth="1"/>
    <col min="4624" max="4624" width="17.42578125" style="24" customWidth="1"/>
    <col min="4625" max="4625" width="19.28515625" style="24" customWidth="1"/>
    <col min="4626" max="4626" width="17.5703125" style="24" bestFit="1" customWidth="1"/>
    <col min="4627" max="4627" width="18.28515625" style="24" customWidth="1"/>
    <col min="4628" max="4628" width="30.140625" style="24" customWidth="1"/>
    <col min="4629" max="4629" width="19" style="24" customWidth="1"/>
    <col min="4630" max="4630" width="20" style="24" customWidth="1"/>
    <col min="4631" max="4631" width="16.5703125" style="24" customWidth="1"/>
    <col min="4632" max="4632" width="16.42578125" style="24" customWidth="1"/>
    <col min="4633" max="4637" width="6" style="24" bestFit="1" customWidth="1"/>
    <col min="4638" max="4639" width="7" style="24" bestFit="1" customWidth="1"/>
    <col min="4640" max="4869" width="9.140625" style="24"/>
    <col min="4870" max="4870" width="49.28515625" style="24" bestFit="1" customWidth="1"/>
    <col min="4871" max="4871" width="25" style="24" customWidth="1"/>
    <col min="4872" max="4872" width="21.28515625" style="24" customWidth="1"/>
    <col min="4873" max="4873" width="16.28515625" style="24" bestFit="1" customWidth="1"/>
    <col min="4874" max="4874" width="17.85546875" style="24" bestFit="1" customWidth="1"/>
    <col min="4875" max="4875" width="18.5703125" style="24" bestFit="1" customWidth="1"/>
    <col min="4876" max="4879" width="17.42578125" style="24" bestFit="1" customWidth="1"/>
    <col min="4880" max="4880" width="17.42578125" style="24" customWidth="1"/>
    <col min="4881" max="4881" width="19.28515625" style="24" customWidth="1"/>
    <col min="4882" max="4882" width="17.5703125" style="24" bestFit="1" customWidth="1"/>
    <col min="4883" max="4883" width="18.28515625" style="24" customWidth="1"/>
    <col min="4884" max="4884" width="30.140625" style="24" customWidth="1"/>
    <col min="4885" max="4885" width="19" style="24" customWidth="1"/>
    <col min="4886" max="4886" width="20" style="24" customWidth="1"/>
    <col min="4887" max="4887" width="16.5703125" style="24" customWidth="1"/>
    <col min="4888" max="4888" width="16.42578125" style="24" customWidth="1"/>
    <col min="4889" max="4893" width="6" style="24" bestFit="1" customWidth="1"/>
    <col min="4894" max="4895" width="7" style="24" bestFit="1" customWidth="1"/>
    <col min="4896" max="5125" width="9.140625" style="24"/>
    <col min="5126" max="5126" width="49.28515625" style="24" bestFit="1" customWidth="1"/>
    <col min="5127" max="5127" width="25" style="24" customWidth="1"/>
    <col min="5128" max="5128" width="21.28515625" style="24" customWidth="1"/>
    <col min="5129" max="5129" width="16.28515625" style="24" bestFit="1" customWidth="1"/>
    <col min="5130" max="5130" width="17.85546875" style="24" bestFit="1" customWidth="1"/>
    <col min="5131" max="5131" width="18.5703125" style="24" bestFit="1" customWidth="1"/>
    <col min="5132" max="5135" width="17.42578125" style="24" bestFit="1" customWidth="1"/>
    <col min="5136" max="5136" width="17.42578125" style="24" customWidth="1"/>
    <col min="5137" max="5137" width="19.28515625" style="24" customWidth="1"/>
    <col min="5138" max="5138" width="17.5703125" style="24" bestFit="1" customWidth="1"/>
    <col min="5139" max="5139" width="18.28515625" style="24" customWidth="1"/>
    <col min="5140" max="5140" width="30.140625" style="24" customWidth="1"/>
    <col min="5141" max="5141" width="19" style="24" customWidth="1"/>
    <col min="5142" max="5142" width="20" style="24" customWidth="1"/>
    <col min="5143" max="5143" width="16.5703125" style="24" customWidth="1"/>
    <col min="5144" max="5144" width="16.42578125" style="24" customWidth="1"/>
    <col min="5145" max="5149" width="6" style="24" bestFit="1" customWidth="1"/>
    <col min="5150" max="5151" width="7" style="24" bestFit="1" customWidth="1"/>
    <col min="5152" max="5381" width="9.140625" style="24"/>
    <col min="5382" max="5382" width="49.28515625" style="24" bestFit="1" customWidth="1"/>
    <col min="5383" max="5383" width="25" style="24" customWidth="1"/>
    <col min="5384" max="5384" width="21.28515625" style="24" customWidth="1"/>
    <col min="5385" max="5385" width="16.28515625" style="24" bestFit="1" customWidth="1"/>
    <col min="5386" max="5386" width="17.85546875" style="24" bestFit="1" customWidth="1"/>
    <col min="5387" max="5387" width="18.5703125" style="24" bestFit="1" customWidth="1"/>
    <col min="5388" max="5391" width="17.42578125" style="24" bestFit="1" customWidth="1"/>
    <col min="5392" max="5392" width="17.42578125" style="24" customWidth="1"/>
    <col min="5393" max="5393" width="19.28515625" style="24" customWidth="1"/>
    <col min="5394" max="5394" width="17.5703125" style="24" bestFit="1" customWidth="1"/>
    <col min="5395" max="5395" width="18.28515625" style="24" customWidth="1"/>
    <col min="5396" max="5396" width="30.140625" style="24" customWidth="1"/>
    <col min="5397" max="5397" width="19" style="24" customWidth="1"/>
    <col min="5398" max="5398" width="20" style="24" customWidth="1"/>
    <col min="5399" max="5399" width="16.5703125" style="24" customWidth="1"/>
    <col min="5400" max="5400" width="16.42578125" style="24" customWidth="1"/>
    <col min="5401" max="5405" width="6" style="24" bestFit="1" customWidth="1"/>
    <col min="5406" max="5407" width="7" style="24" bestFit="1" customWidth="1"/>
    <col min="5408" max="5637" width="9.140625" style="24"/>
    <col min="5638" max="5638" width="49.28515625" style="24" bestFit="1" customWidth="1"/>
    <col min="5639" max="5639" width="25" style="24" customWidth="1"/>
    <col min="5640" max="5640" width="21.28515625" style="24" customWidth="1"/>
    <col min="5641" max="5641" width="16.28515625" style="24" bestFit="1" customWidth="1"/>
    <col min="5642" max="5642" width="17.85546875" style="24" bestFit="1" customWidth="1"/>
    <col min="5643" max="5643" width="18.5703125" style="24" bestFit="1" customWidth="1"/>
    <col min="5644" max="5647" width="17.42578125" style="24" bestFit="1" customWidth="1"/>
    <col min="5648" max="5648" width="17.42578125" style="24" customWidth="1"/>
    <col min="5649" max="5649" width="19.28515625" style="24" customWidth="1"/>
    <col min="5650" max="5650" width="17.5703125" style="24" bestFit="1" customWidth="1"/>
    <col min="5651" max="5651" width="18.28515625" style="24" customWidth="1"/>
    <col min="5652" max="5652" width="30.140625" style="24" customWidth="1"/>
    <col min="5653" max="5653" width="19" style="24" customWidth="1"/>
    <col min="5654" max="5654" width="20" style="24" customWidth="1"/>
    <col min="5655" max="5655" width="16.5703125" style="24" customWidth="1"/>
    <col min="5656" max="5656" width="16.42578125" style="24" customWidth="1"/>
    <col min="5657" max="5661" width="6" style="24" bestFit="1" customWidth="1"/>
    <col min="5662" max="5663" width="7" style="24" bestFit="1" customWidth="1"/>
    <col min="5664" max="5893" width="9.140625" style="24"/>
    <col min="5894" max="5894" width="49.28515625" style="24" bestFit="1" customWidth="1"/>
    <col min="5895" max="5895" width="25" style="24" customWidth="1"/>
    <col min="5896" max="5896" width="21.28515625" style="24" customWidth="1"/>
    <col min="5897" max="5897" width="16.28515625" style="24" bestFit="1" customWidth="1"/>
    <col min="5898" max="5898" width="17.85546875" style="24" bestFit="1" customWidth="1"/>
    <col min="5899" max="5899" width="18.5703125" style="24" bestFit="1" customWidth="1"/>
    <col min="5900" max="5903" width="17.42578125" style="24" bestFit="1" customWidth="1"/>
    <col min="5904" max="5904" width="17.42578125" style="24" customWidth="1"/>
    <col min="5905" max="5905" width="19.28515625" style="24" customWidth="1"/>
    <col min="5906" max="5906" width="17.5703125" style="24" bestFit="1" customWidth="1"/>
    <col min="5907" max="5907" width="18.28515625" style="24" customWidth="1"/>
    <col min="5908" max="5908" width="30.140625" style="24" customWidth="1"/>
    <col min="5909" max="5909" width="19" style="24" customWidth="1"/>
    <col min="5910" max="5910" width="20" style="24" customWidth="1"/>
    <col min="5911" max="5911" width="16.5703125" style="24" customWidth="1"/>
    <col min="5912" max="5912" width="16.42578125" style="24" customWidth="1"/>
    <col min="5913" max="5917" width="6" style="24" bestFit="1" customWidth="1"/>
    <col min="5918" max="5919" width="7" style="24" bestFit="1" customWidth="1"/>
    <col min="5920" max="6149" width="9.140625" style="24"/>
    <col min="6150" max="6150" width="49.28515625" style="24" bestFit="1" customWidth="1"/>
    <col min="6151" max="6151" width="25" style="24" customWidth="1"/>
    <col min="6152" max="6152" width="21.28515625" style="24" customWidth="1"/>
    <col min="6153" max="6153" width="16.28515625" style="24" bestFit="1" customWidth="1"/>
    <col min="6154" max="6154" width="17.85546875" style="24" bestFit="1" customWidth="1"/>
    <col min="6155" max="6155" width="18.5703125" style="24" bestFit="1" customWidth="1"/>
    <col min="6156" max="6159" width="17.42578125" style="24" bestFit="1" customWidth="1"/>
    <col min="6160" max="6160" width="17.42578125" style="24" customWidth="1"/>
    <col min="6161" max="6161" width="19.28515625" style="24" customWidth="1"/>
    <col min="6162" max="6162" width="17.5703125" style="24" bestFit="1" customWidth="1"/>
    <col min="6163" max="6163" width="18.28515625" style="24" customWidth="1"/>
    <col min="6164" max="6164" width="30.140625" style="24" customWidth="1"/>
    <col min="6165" max="6165" width="19" style="24" customWidth="1"/>
    <col min="6166" max="6166" width="20" style="24" customWidth="1"/>
    <col min="6167" max="6167" width="16.5703125" style="24" customWidth="1"/>
    <col min="6168" max="6168" width="16.42578125" style="24" customWidth="1"/>
    <col min="6169" max="6173" width="6" style="24" bestFit="1" customWidth="1"/>
    <col min="6174" max="6175" width="7" style="24" bestFit="1" customWidth="1"/>
    <col min="6176" max="6405" width="9.140625" style="24"/>
    <col min="6406" max="6406" width="49.28515625" style="24" bestFit="1" customWidth="1"/>
    <col min="6407" max="6407" width="25" style="24" customWidth="1"/>
    <col min="6408" max="6408" width="21.28515625" style="24" customWidth="1"/>
    <col min="6409" max="6409" width="16.28515625" style="24" bestFit="1" customWidth="1"/>
    <col min="6410" max="6410" width="17.85546875" style="24" bestFit="1" customWidth="1"/>
    <col min="6411" max="6411" width="18.5703125" style="24" bestFit="1" customWidth="1"/>
    <col min="6412" max="6415" width="17.42578125" style="24" bestFit="1" customWidth="1"/>
    <col min="6416" max="6416" width="17.42578125" style="24" customWidth="1"/>
    <col min="6417" max="6417" width="19.28515625" style="24" customWidth="1"/>
    <col min="6418" max="6418" width="17.5703125" style="24" bestFit="1" customWidth="1"/>
    <col min="6419" max="6419" width="18.28515625" style="24" customWidth="1"/>
    <col min="6420" max="6420" width="30.140625" style="24" customWidth="1"/>
    <col min="6421" max="6421" width="19" style="24" customWidth="1"/>
    <col min="6422" max="6422" width="20" style="24" customWidth="1"/>
    <col min="6423" max="6423" width="16.5703125" style="24" customWidth="1"/>
    <col min="6424" max="6424" width="16.42578125" style="24" customWidth="1"/>
    <col min="6425" max="6429" width="6" style="24" bestFit="1" customWidth="1"/>
    <col min="6430" max="6431" width="7" style="24" bestFit="1" customWidth="1"/>
    <col min="6432" max="6661" width="9.140625" style="24"/>
    <col min="6662" max="6662" width="49.28515625" style="24" bestFit="1" customWidth="1"/>
    <col min="6663" max="6663" width="25" style="24" customWidth="1"/>
    <col min="6664" max="6664" width="21.28515625" style="24" customWidth="1"/>
    <col min="6665" max="6665" width="16.28515625" style="24" bestFit="1" customWidth="1"/>
    <col min="6666" max="6666" width="17.85546875" style="24" bestFit="1" customWidth="1"/>
    <col min="6667" max="6667" width="18.5703125" style="24" bestFit="1" customWidth="1"/>
    <col min="6668" max="6671" width="17.42578125" style="24" bestFit="1" customWidth="1"/>
    <col min="6672" max="6672" width="17.42578125" style="24" customWidth="1"/>
    <col min="6673" max="6673" width="19.28515625" style="24" customWidth="1"/>
    <col min="6674" max="6674" width="17.5703125" style="24" bestFit="1" customWidth="1"/>
    <col min="6675" max="6675" width="18.28515625" style="24" customWidth="1"/>
    <col min="6676" max="6676" width="30.140625" style="24" customWidth="1"/>
    <col min="6677" max="6677" width="19" style="24" customWidth="1"/>
    <col min="6678" max="6678" width="20" style="24" customWidth="1"/>
    <col min="6679" max="6679" width="16.5703125" style="24" customWidth="1"/>
    <col min="6680" max="6680" width="16.42578125" style="24" customWidth="1"/>
    <col min="6681" max="6685" width="6" style="24" bestFit="1" customWidth="1"/>
    <col min="6686" max="6687" width="7" style="24" bestFit="1" customWidth="1"/>
    <col min="6688" max="6917" width="9.140625" style="24"/>
    <col min="6918" max="6918" width="49.28515625" style="24" bestFit="1" customWidth="1"/>
    <col min="6919" max="6919" width="25" style="24" customWidth="1"/>
    <col min="6920" max="6920" width="21.28515625" style="24" customWidth="1"/>
    <col min="6921" max="6921" width="16.28515625" style="24" bestFit="1" customWidth="1"/>
    <col min="6922" max="6922" width="17.85546875" style="24" bestFit="1" customWidth="1"/>
    <col min="6923" max="6923" width="18.5703125" style="24" bestFit="1" customWidth="1"/>
    <col min="6924" max="6927" width="17.42578125" style="24" bestFit="1" customWidth="1"/>
    <col min="6928" max="6928" width="17.42578125" style="24" customWidth="1"/>
    <col min="6929" max="6929" width="19.28515625" style="24" customWidth="1"/>
    <col min="6930" max="6930" width="17.5703125" style="24" bestFit="1" customWidth="1"/>
    <col min="6931" max="6931" width="18.28515625" style="24" customWidth="1"/>
    <col min="6932" max="6932" width="30.140625" style="24" customWidth="1"/>
    <col min="6933" max="6933" width="19" style="24" customWidth="1"/>
    <col min="6934" max="6934" width="20" style="24" customWidth="1"/>
    <col min="6935" max="6935" width="16.5703125" style="24" customWidth="1"/>
    <col min="6936" max="6936" width="16.42578125" style="24" customWidth="1"/>
    <col min="6937" max="6941" width="6" style="24" bestFit="1" customWidth="1"/>
    <col min="6942" max="6943" width="7" style="24" bestFit="1" customWidth="1"/>
    <col min="6944" max="7173" width="9.140625" style="24"/>
    <col min="7174" max="7174" width="49.28515625" style="24" bestFit="1" customWidth="1"/>
    <col min="7175" max="7175" width="25" style="24" customWidth="1"/>
    <col min="7176" max="7176" width="21.28515625" style="24" customWidth="1"/>
    <col min="7177" max="7177" width="16.28515625" style="24" bestFit="1" customWidth="1"/>
    <col min="7178" max="7178" width="17.85546875" style="24" bestFit="1" customWidth="1"/>
    <col min="7179" max="7179" width="18.5703125" style="24" bestFit="1" customWidth="1"/>
    <col min="7180" max="7183" width="17.42578125" style="24" bestFit="1" customWidth="1"/>
    <col min="7184" max="7184" width="17.42578125" style="24" customWidth="1"/>
    <col min="7185" max="7185" width="19.28515625" style="24" customWidth="1"/>
    <col min="7186" max="7186" width="17.5703125" style="24" bestFit="1" customWidth="1"/>
    <col min="7187" max="7187" width="18.28515625" style="24" customWidth="1"/>
    <col min="7188" max="7188" width="30.140625" style="24" customWidth="1"/>
    <col min="7189" max="7189" width="19" style="24" customWidth="1"/>
    <col min="7190" max="7190" width="20" style="24" customWidth="1"/>
    <col min="7191" max="7191" width="16.5703125" style="24" customWidth="1"/>
    <col min="7192" max="7192" width="16.42578125" style="24" customWidth="1"/>
    <col min="7193" max="7197" width="6" style="24" bestFit="1" customWidth="1"/>
    <col min="7198" max="7199" width="7" style="24" bestFit="1" customWidth="1"/>
    <col min="7200" max="7429" width="9.140625" style="24"/>
    <col min="7430" max="7430" width="49.28515625" style="24" bestFit="1" customWidth="1"/>
    <col min="7431" max="7431" width="25" style="24" customWidth="1"/>
    <col min="7432" max="7432" width="21.28515625" style="24" customWidth="1"/>
    <col min="7433" max="7433" width="16.28515625" style="24" bestFit="1" customWidth="1"/>
    <col min="7434" max="7434" width="17.85546875" style="24" bestFit="1" customWidth="1"/>
    <col min="7435" max="7435" width="18.5703125" style="24" bestFit="1" customWidth="1"/>
    <col min="7436" max="7439" width="17.42578125" style="24" bestFit="1" customWidth="1"/>
    <col min="7440" max="7440" width="17.42578125" style="24" customWidth="1"/>
    <col min="7441" max="7441" width="19.28515625" style="24" customWidth="1"/>
    <col min="7442" max="7442" width="17.5703125" style="24" bestFit="1" customWidth="1"/>
    <col min="7443" max="7443" width="18.28515625" style="24" customWidth="1"/>
    <col min="7444" max="7444" width="30.140625" style="24" customWidth="1"/>
    <col min="7445" max="7445" width="19" style="24" customWidth="1"/>
    <col min="7446" max="7446" width="20" style="24" customWidth="1"/>
    <col min="7447" max="7447" width="16.5703125" style="24" customWidth="1"/>
    <col min="7448" max="7448" width="16.42578125" style="24" customWidth="1"/>
    <col min="7449" max="7453" width="6" style="24" bestFit="1" customWidth="1"/>
    <col min="7454" max="7455" width="7" style="24" bestFit="1" customWidth="1"/>
    <col min="7456" max="7685" width="9.140625" style="24"/>
    <col min="7686" max="7686" width="49.28515625" style="24" bestFit="1" customWidth="1"/>
    <col min="7687" max="7687" width="25" style="24" customWidth="1"/>
    <col min="7688" max="7688" width="21.28515625" style="24" customWidth="1"/>
    <col min="7689" max="7689" width="16.28515625" style="24" bestFit="1" customWidth="1"/>
    <col min="7690" max="7690" width="17.85546875" style="24" bestFit="1" customWidth="1"/>
    <col min="7691" max="7691" width="18.5703125" style="24" bestFit="1" customWidth="1"/>
    <col min="7692" max="7695" width="17.42578125" style="24" bestFit="1" customWidth="1"/>
    <col min="7696" max="7696" width="17.42578125" style="24" customWidth="1"/>
    <col min="7697" max="7697" width="19.28515625" style="24" customWidth="1"/>
    <col min="7698" max="7698" width="17.5703125" style="24" bestFit="1" customWidth="1"/>
    <col min="7699" max="7699" width="18.28515625" style="24" customWidth="1"/>
    <col min="7700" max="7700" width="30.140625" style="24" customWidth="1"/>
    <col min="7701" max="7701" width="19" style="24" customWidth="1"/>
    <col min="7702" max="7702" width="20" style="24" customWidth="1"/>
    <col min="7703" max="7703" width="16.5703125" style="24" customWidth="1"/>
    <col min="7704" max="7704" width="16.42578125" style="24" customWidth="1"/>
    <col min="7705" max="7709" width="6" style="24" bestFit="1" customWidth="1"/>
    <col min="7710" max="7711" width="7" style="24" bestFit="1" customWidth="1"/>
    <col min="7712" max="7941" width="9.140625" style="24"/>
    <col min="7942" max="7942" width="49.28515625" style="24" bestFit="1" customWidth="1"/>
    <col min="7943" max="7943" width="25" style="24" customWidth="1"/>
    <col min="7944" max="7944" width="21.28515625" style="24" customWidth="1"/>
    <col min="7945" max="7945" width="16.28515625" style="24" bestFit="1" customWidth="1"/>
    <col min="7946" max="7946" width="17.85546875" style="24" bestFit="1" customWidth="1"/>
    <col min="7947" max="7947" width="18.5703125" style="24" bestFit="1" customWidth="1"/>
    <col min="7948" max="7951" width="17.42578125" style="24" bestFit="1" customWidth="1"/>
    <col min="7952" max="7952" width="17.42578125" style="24" customWidth="1"/>
    <col min="7953" max="7953" width="19.28515625" style="24" customWidth="1"/>
    <col min="7954" max="7954" width="17.5703125" style="24" bestFit="1" customWidth="1"/>
    <col min="7955" max="7955" width="18.28515625" style="24" customWidth="1"/>
    <col min="7956" max="7956" width="30.140625" style="24" customWidth="1"/>
    <col min="7957" max="7957" width="19" style="24" customWidth="1"/>
    <col min="7958" max="7958" width="20" style="24" customWidth="1"/>
    <col min="7959" max="7959" width="16.5703125" style="24" customWidth="1"/>
    <col min="7960" max="7960" width="16.42578125" style="24" customWidth="1"/>
    <col min="7961" max="7965" width="6" style="24" bestFit="1" customWidth="1"/>
    <col min="7966" max="7967" width="7" style="24" bestFit="1" customWidth="1"/>
    <col min="7968" max="8197" width="9.140625" style="24"/>
    <col min="8198" max="8198" width="49.28515625" style="24" bestFit="1" customWidth="1"/>
    <col min="8199" max="8199" width="25" style="24" customWidth="1"/>
    <col min="8200" max="8200" width="21.28515625" style="24" customWidth="1"/>
    <col min="8201" max="8201" width="16.28515625" style="24" bestFit="1" customWidth="1"/>
    <col min="8202" max="8202" width="17.85546875" style="24" bestFit="1" customWidth="1"/>
    <col min="8203" max="8203" width="18.5703125" style="24" bestFit="1" customWidth="1"/>
    <col min="8204" max="8207" width="17.42578125" style="24" bestFit="1" customWidth="1"/>
    <col min="8208" max="8208" width="17.42578125" style="24" customWidth="1"/>
    <col min="8209" max="8209" width="19.28515625" style="24" customWidth="1"/>
    <col min="8210" max="8210" width="17.5703125" style="24" bestFit="1" customWidth="1"/>
    <col min="8211" max="8211" width="18.28515625" style="24" customWidth="1"/>
    <col min="8212" max="8212" width="30.140625" style="24" customWidth="1"/>
    <col min="8213" max="8213" width="19" style="24" customWidth="1"/>
    <col min="8214" max="8214" width="20" style="24" customWidth="1"/>
    <col min="8215" max="8215" width="16.5703125" style="24" customWidth="1"/>
    <col min="8216" max="8216" width="16.42578125" style="24" customWidth="1"/>
    <col min="8217" max="8221" width="6" style="24" bestFit="1" customWidth="1"/>
    <col min="8222" max="8223" width="7" style="24" bestFit="1" customWidth="1"/>
    <col min="8224" max="8453" width="9.140625" style="24"/>
    <col min="8454" max="8454" width="49.28515625" style="24" bestFit="1" customWidth="1"/>
    <col min="8455" max="8455" width="25" style="24" customWidth="1"/>
    <col min="8456" max="8456" width="21.28515625" style="24" customWidth="1"/>
    <col min="8457" max="8457" width="16.28515625" style="24" bestFit="1" customWidth="1"/>
    <col min="8458" max="8458" width="17.85546875" style="24" bestFit="1" customWidth="1"/>
    <col min="8459" max="8459" width="18.5703125" style="24" bestFit="1" customWidth="1"/>
    <col min="8460" max="8463" width="17.42578125" style="24" bestFit="1" customWidth="1"/>
    <col min="8464" max="8464" width="17.42578125" style="24" customWidth="1"/>
    <col min="8465" max="8465" width="19.28515625" style="24" customWidth="1"/>
    <col min="8466" max="8466" width="17.5703125" style="24" bestFit="1" customWidth="1"/>
    <col min="8467" max="8467" width="18.28515625" style="24" customWidth="1"/>
    <col min="8468" max="8468" width="30.140625" style="24" customWidth="1"/>
    <col min="8469" max="8469" width="19" style="24" customWidth="1"/>
    <col min="8470" max="8470" width="20" style="24" customWidth="1"/>
    <col min="8471" max="8471" width="16.5703125" style="24" customWidth="1"/>
    <col min="8472" max="8472" width="16.42578125" style="24" customWidth="1"/>
    <col min="8473" max="8477" width="6" style="24" bestFit="1" customWidth="1"/>
    <col min="8478" max="8479" width="7" style="24" bestFit="1" customWidth="1"/>
    <col min="8480" max="8709" width="9.140625" style="24"/>
    <col min="8710" max="8710" width="49.28515625" style="24" bestFit="1" customWidth="1"/>
    <col min="8711" max="8711" width="25" style="24" customWidth="1"/>
    <col min="8712" max="8712" width="21.28515625" style="24" customWidth="1"/>
    <col min="8713" max="8713" width="16.28515625" style="24" bestFit="1" customWidth="1"/>
    <col min="8714" max="8714" width="17.85546875" style="24" bestFit="1" customWidth="1"/>
    <col min="8715" max="8715" width="18.5703125" style="24" bestFit="1" customWidth="1"/>
    <col min="8716" max="8719" width="17.42578125" style="24" bestFit="1" customWidth="1"/>
    <col min="8720" max="8720" width="17.42578125" style="24" customWidth="1"/>
    <col min="8721" max="8721" width="19.28515625" style="24" customWidth="1"/>
    <col min="8722" max="8722" width="17.5703125" style="24" bestFit="1" customWidth="1"/>
    <col min="8723" max="8723" width="18.28515625" style="24" customWidth="1"/>
    <col min="8724" max="8724" width="30.140625" style="24" customWidth="1"/>
    <col min="8725" max="8725" width="19" style="24" customWidth="1"/>
    <col min="8726" max="8726" width="20" style="24" customWidth="1"/>
    <col min="8727" max="8727" width="16.5703125" style="24" customWidth="1"/>
    <col min="8728" max="8728" width="16.42578125" style="24" customWidth="1"/>
    <col min="8729" max="8733" width="6" style="24" bestFit="1" customWidth="1"/>
    <col min="8734" max="8735" width="7" style="24" bestFit="1" customWidth="1"/>
    <col min="8736" max="8965" width="9.140625" style="24"/>
    <col min="8966" max="8966" width="49.28515625" style="24" bestFit="1" customWidth="1"/>
    <col min="8967" max="8967" width="25" style="24" customWidth="1"/>
    <col min="8968" max="8968" width="21.28515625" style="24" customWidth="1"/>
    <col min="8969" max="8969" width="16.28515625" style="24" bestFit="1" customWidth="1"/>
    <col min="8970" max="8970" width="17.85546875" style="24" bestFit="1" customWidth="1"/>
    <col min="8971" max="8971" width="18.5703125" style="24" bestFit="1" customWidth="1"/>
    <col min="8972" max="8975" width="17.42578125" style="24" bestFit="1" customWidth="1"/>
    <col min="8976" max="8976" width="17.42578125" style="24" customWidth="1"/>
    <col min="8977" max="8977" width="19.28515625" style="24" customWidth="1"/>
    <col min="8978" max="8978" width="17.5703125" style="24" bestFit="1" customWidth="1"/>
    <col min="8979" max="8979" width="18.28515625" style="24" customWidth="1"/>
    <col min="8980" max="8980" width="30.140625" style="24" customWidth="1"/>
    <col min="8981" max="8981" width="19" style="24" customWidth="1"/>
    <col min="8982" max="8982" width="20" style="24" customWidth="1"/>
    <col min="8983" max="8983" width="16.5703125" style="24" customWidth="1"/>
    <col min="8984" max="8984" width="16.42578125" style="24" customWidth="1"/>
    <col min="8985" max="8989" width="6" style="24" bestFit="1" customWidth="1"/>
    <col min="8990" max="8991" width="7" style="24" bestFit="1" customWidth="1"/>
    <col min="8992" max="9221" width="9.140625" style="24"/>
    <col min="9222" max="9222" width="49.28515625" style="24" bestFit="1" customWidth="1"/>
    <col min="9223" max="9223" width="25" style="24" customWidth="1"/>
    <col min="9224" max="9224" width="21.28515625" style="24" customWidth="1"/>
    <col min="9225" max="9225" width="16.28515625" style="24" bestFit="1" customWidth="1"/>
    <col min="9226" max="9226" width="17.85546875" style="24" bestFit="1" customWidth="1"/>
    <col min="9227" max="9227" width="18.5703125" style="24" bestFit="1" customWidth="1"/>
    <col min="9228" max="9231" width="17.42578125" style="24" bestFit="1" customWidth="1"/>
    <col min="9232" max="9232" width="17.42578125" style="24" customWidth="1"/>
    <col min="9233" max="9233" width="19.28515625" style="24" customWidth="1"/>
    <col min="9234" max="9234" width="17.5703125" style="24" bestFit="1" customWidth="1"/>
    <col min="9235" max="9235" width="18.28515625" style="24" customWidth="1"/>
    <col min="9236" max="9236" width="30.140625" style="24" customWidth="1"/>
    <col min="9237" max="9237" width="19" style="24" customWidth="1"/>
    <col min="9238" max="9238" width="20" style="24" customWidth="1"/>
    <col min="9239" max="9239" width="16.5703125" style="24" customWidth="1"/>
    <col min="9240" max="9240" width="16.42578125" style="24" customWidth="1"/>
    <col min="9241" max="9245" width="6" style="24" bestFit="1" customWidth="1"/>
    <col min="9246" max="9247" width="7" style="24" bestFit="1" customWidth="1"/>
    <col min="9248" max="9477" width="9.140625" style="24"/>
    <col min="9478" max="9478" width="49.28515625" style="24" bestFit="1" customWidth="1"/>
    <col min="9479" max="9479" width="25" style="24" customWidth="1"/>
    <col min="9480" max="9480" width="21.28515625" style="24" customWidth="1"/>
    <col min="9481" max="9481" width="16.28515625" style="24" bestFit="1" customWidth="1"/>
    <col min="9482" max="9482" width="17.85546875" style="24" bestFit="1" customWidth="1"/>
    <col min="9483" max="9483" width="18.5703125" style="24" bestFit="1" customWidth="1"/>
    <col min="9484" max="9487" width="17.42578125" style="24" bestFit="1" customWidth="1"/>
    <col min="9488" max="9488" width="17.42578125" style="24" customWidth="1"/>
    <col min="9489" max="9489" width="19.28515625" style="24" customWidth="1"/>
    <col min="9490" max="9490" width="17.5703125" style="24" bestFit="1" customWidth="1"/>
    <col min="9491" max="9491" width="18.28515625" style="24" customWidth="1"/>
    <col min="9492" max="9492" width="30.140625" style="24" customWidth="1"/>
    <col min="9493" max="9493" width="19" style="24" customWidth="1"/>
    <col min="9494" max="9494" width="20" style="24" customWidth="1"/>
    <col min="9495" max="9495" width="16.5703125" style="24" customWidth="1"/>
    <col min="9496" max="9496" width="16.42578125" style="24" customWidth="1"/>
    <col min="9497" max="9501" width="6" style="24" bestFit="1" customWidth="1"/>
    <col min="9502" max="9503" width="7" style="24" bestFit="1" customWidth="1"/>
    <col min="9504" max="9733" width="9.140625" style="24"/>
    <col min="9734" max="9734" width="49.28515625" style="24" bestFit="1" customWidth="1"/>
    <col min="9735" max="9735" width="25" style="24" customWidth="1"/>
    <col min="9736" max="9736" width="21.28515625" style="24" customWidth="1"/>
    <col min="9737" max="9737" width="16.28515625" style="24" bestFit="1" customWidth="1"/>
    <col min="9738" max="9738" width="17.85546875" style="24" bestFit="1" customWidth="1"/>
    <col min="9739" max="9739" width="18.5703125" style="24" bestFit="1" customWidth="1"/>
    <col min="9740" max="9743" width="17.42578125" style="24" bestFit="1" customWidth="1"/>
    <col min="9744" max="9744" width="17.42578125" style="24" customWidth="1"/>
    <col min="9745" max="9745" width="19.28515625" style="24" customWidth="1"/>
    <col min="9746" max="9746" width="17.5703125" style="24" bestFit="1" customWidth="1"/>
    <col min="9747" max="9747" width="18.28515625" style="24" customWidth="1"/>
    <col min="9748" max="9748" width="30.140625" style="24" customWidth="1"/>
    <col min="9749" max="9749" width="19" style="24" customWidth="1"/>
    <col min="9750" max="9750" width="20" style="24" customWidth="1"/>
    <col min="9751" max="9751" width="16.5703125" style="24" customWidth="1"/>
    <col min="9752" max="9752" width="16.42578125" style="24" customWidth="1"/>
    <col min="9753" max="9757" width="6" style="24" bestFit="1" customWidth="1"/>
    <col min="9758" max="9759" width="7" style="24" bestFit="1" customWidth="1"/>
    <col min="9760" max="9989" width="9.140625" style="24"/>
    <col min="9990" max="9990" width="49.28515625" style="24" bestFit="1" customWidth="1"/>
    <col min="9991" max="9991" width="25" style="24" customWidth="1"/>
    <col min="9992" max="9992" width="21.28515625" style="24" customWidth="1"/>
    <col min="9993" max="9993" width="16.28515625" style="24" bestFit="1" customWidth="1"/>
    <col min="9994" max="9994" width="17.85546875" style="24" bestFit="1" customWidth="1"/>
    <col min="9995" max="9995" width="18.5703125" style="24" bestFit="1" customWidth="1"/>
    <col min="9996" max="9999" width="17.42578125" style="24" bestFit="1" customWidth="1"/>
    <col min="10000" max="10000" width="17.42578125" style="24" customWidth="1"/>
    <col min="10001" max="10001" width="19.28515625" style="24" customWidth="1"/>
    <col min="10002" max="10002" width="17.5703125" style="24" bestFit="1" customWidth="1"/>
    <col min="10003" max="10003" width="18.28515625" style="24" customWidth="1"/>
    <col min="10004" max="10004" width="30.140625" style="24" customWidth="1"/>
    <col min="10005" max="10005" width="19" style="24" customWidth="1"/>
    <col min="10006" max="10006" width="20" style="24" customWidth="1"/>
    <col min="10007" max="10007" width="16.5703125" style="24" customWidth="1"/>
    <col min="10008" max="10008" width="16.42578125" style="24" customWidth="1"/>
    <col min="10009" max="10013" width="6" style="24" bestFit="1" customWidth="1"/>
    <col min="10014" max="10015" width="7" style="24" bestFit="1" customWidth="1"/>
    <col min="10016" max="10245" width="9.140625" style="24"/>
    <col min="10246" max="10246" width="49.28515625" style="24" bestFit="1" customWidth="1"/>
    <col min="10247" max="10247" width="25" style="24" customWidth="1"/>
    <col min="10248" max="10248" width="21.28515625" style="24" customWidth="1"/>
    <col min="10249" max="10249" width="16.28515625" style="24" bestFit="1" customWidth="1"/>
    <col min="10250" max="10250" width="17.85546875" style="24" bestFit="1" customWidth="1"/>
    <col min="10251" max="10251" width="18.5703125" style="24" bestFit="1" customWidth="1"/>
    <col min="10252" max="10255" width="17.42578125" style="24" bestFit="1" customWidth="1"/>
    <col min="10256" max="10256" width="17.42578125" style="24" customWidth="1"/>
    <col min="10257" max="10257" width="19.28515625" style="24" customWidth="1"/>
    <col min="10258" max="10258" width="17.5703125" style="24" bestFit="1" customWidth="1"/>
    <col min="10259" max="10259" width="18.28515625" style="24" customWidth="1"/>
    <col min="10260" max="10260" width="30.140625" style="24" customWidth="1"/>
    <col min="10261" max="10261" width="19" style="24" customWidth="1"/>
    <col min="10262" max="10262" width="20" style="24" customWidth="1"/>
    <col min="10263" max="10263" width="16.5703125" style="24" customWidth="1"/>
    <col min="10264" max="10264" width="16.42578125" style="24" customWidth="1"/>
    <col min="10265" max="10269" width="6" style="24" bestFit="1" customWidth="1"/>
    <col min="10270" max="10271" width="7" style="24" bestFit="1" customWidth="1"/>
    <col min="10272" max="10501" width="9.140625" style="24"/>
    <col min="10502" max="10502" width="49.28515625" style="24" bestFit="1" customWidth="1"/>
    <col min="10503" max="10503" width="25" style="24" customWidth="1"/>
    <col min="10504" max="10504" width="21.28515625" style="24" customWidth="1"/>
    <col min="10505" max="10505" width="16.28515625" style="24" bestFit="1" customWidth="1"/>
    <col min="10506" max="10506" width="17.85546875" style="24" bestFit="1" customWidth="1"/>
    <col min="10507" max="10507" width="18.5703125" style="24" bestFit="1" customWidth="1"/>
    <col min="10508" max="10511" width="17.42578125" style="24" bestFit="1" customWidth="1"/>
    <col min="10512" max="10512" width="17.42578125" style="24" customWidth="1"/>
    <col min="10513" max="10513" width="19.28515625" style="24" customWidth="1"/>
    <col min="10514" max="10514" width="17.5703125" style="24" bestFit="1" customWidth="1"/>
    <col min="10515" max="10515" width="18.28515625" style="24" customWidth="1"/>
    <col min="10516" max="10516" width="30.140625" style="24" customWidth="1"/>
    <col min="10517" max="10517" width="19" style="24" customWidth="1"/>
    <col min="10518" max="10518" width="20" style="24" customWidth="1"/>
    <col min="10519" max="10519" width="16.5703125" style="24" customWidth="1"/>
    <col min="10520" max="10520" width="16.42578125" style="24" customWidth="1"/>
    <col min="10521" max="10525" width="6" style="24" bestFit="1" customWidth="1"/>
    <col min="10526" max="10527" width="7" style="24" bestFit="1" customWidth="1"/>
    <col min="10528" max="10757" width="9.140625" style="24"/>
    <col min="10758" max="10758" width="49.28515625" style="24" bestFit="1" customWidth="1"/>
    <col min="10759" max="10759" width="25" style="24" customWidth="1"/>
    <col min="10760" max="10760" width="21.28515625" style="24" customWidth="1"/>
    <col min="10761" max="10761" width="16.28515625" style="24" bestFit="1" customWidth="1"/>
    <col min="10762" max="10762" width="17.85546875" style="24" bestFit="1" customWidth="1"/>
    <col min="10763" max="10763" width="18.5703125" style="24" bestFit="1" customWidth="1"/>
    <col min="10764" max="10767" width="17.42578125" style="24" bestFit="1" customWidth="1"/>
    <col min="10768" max="10768" width="17.42578125" style="24" customWidth="1"/>
    <col min="10769" max="10769" width="19.28515625" style="24" customWidth="1"/>
    <col min="10770" max="10770" width="17.5703125" style="24" bestFit="1" customWidth="1"/>
    <col min="10771" max="10771" width="18.28515625" style="24" customWidth="1"/>
    <col min="10772" max="10772" width="30.140625" style="24" customWidth="1"/>
    <col min="10773" max="10773" width="19" style="24" customWidth="1"/>
    <col min="10774" max="10774" width="20" style="24" customWidth="1"/>
    <col min="10775" max="10775" width="16.5703125" style="24" customWidth="1"/>
    <col min="10776" max="10776" width="16.42578125" style="24" customWidth="1"/>
    <col min="10777" max="10781" width="6" style="24" bestFit="1" customWidth="1"/>
    <col min="10782" max="10783" width="7" style="24" bestFit="1" customWidth="1"/>
    <col min="10784" max="11013" width="9.140625" style="24"/>
    <col min="11014" max="11014" width="49.28515625" style="24" bestFit="1" customWidth="1"/>
    <col min="11015" max="11015" width="25" style="24" customWidth="1"/>
    <col min="11016" max="11016" width="21.28515625" style="24" customWidth="1"/>
    <col min="11017" max="11017" width="16.28515625" style="24" bestFit="1" customWidth="1"/>
    <col min="11018" max="11018" width="17.85546875" style="24" bestFit="1" customWidth="1"/>
    <col min="11019" max="11019" width="18.5703125" style="24" bestFit="1" customWidth="1"/>
    <col min="11020" max="11023" width="17.42578125" style="24" bestFit="1" customWidth="1"/>
    <col min="11024" max="11024" width="17.42578125" style="24" customWidth="1"/>
    <col min="11025" max="11025" width="19.28515625" style="24" customWidth="1"/>
    <col min="11026" max="11026" width="17.5703125" style="24" bestFit="1" customWidth="1"/>
    <col min="11027" max="11027" width="18.28515625" style="24" customWidth="1"/>
    <col min="11028" max="11028" width="30.140625" style="24" customWidth="1"/>
    <col min="11029" max="11029" width="19" style="24" customWidth="1"/>
    <col min="11030" max="11030" width="20" style="24" customWidth="1"/>
    <col min="11031" max="11031" width="16.5703125" style="24" customWidth="1"/>
    <col min="11032" max="11032" width="16.42578125" style="24" customWidth="1"/>
    <col min="11033" max="11037" width="6" style="24" bestFit="1" customWidth="1"/>
    <col min="11038" max="11039" width="7" style="24" bestFit="1" customWidth="1"/>
    <col min="11040" max="11269" width="9.140625" style="24"/>
    <col min="11270" max="11270" width="49.28515625" style="24" bestFit="1" customWidth="1"/>
    <col min="11271" max="11271" width="25" style="24" customWidth="1"/>
    <col min="11272" max="11272" width="21.28515625" style="24" customWidth="1"/>
    <col min="11273" max="11273" width="16.28515625" style="24" bestFit="1" customWidth="1"/>
    <col min="11274" max="11274" width="17.85546875" style="24" bestFit="1" customWidth="1"/>
    <col min="11275" max="11275" width="18.5703125" style="24" bestFit="1" customWidth="1"/>
    <col min="11276" max="11279" width="17.42578125" style="24" bestFit="1" customWidth="1"/>
    <col min="11280" max="11280" width="17.42578125" style="24" customWidth="1"/>
    <col min="11281" max="11281" width="19.28515625" style="24" customWidth="1"/>
    <col min="11282" max="11282" width="17.5703125" style="24" bestFit="1" customWidth="1"/>
    <col min="11283" max="11283" width="18.28515625" style="24" customWidth="1"/>
    <col min="11284" max="11284" width="30.140625" style="24" customWidth="1"/>
    <col min="11285" max="11285" width="19" style="24" customWidth="1"/>
    <col min="11286" max="11286" width="20" style="24" customWidth="1"/>
    <col min="11287" max="11287" width="16.5703125" style="24" customWidth="1"/>
    <col min="11288" max="11288" width="16.42578125" style="24" customWidth="1"/>
    <col min="11289" max="11293" width="6" style="24" bestFit="1" customWidth="1"/>
    <col min="11294" max="11295" width="7" style="24" bestFit="1" customWidth="1"/>
    <col min="11296" max="11525" width="9.140625" style="24"/>
    <col min="11526" max="11526" width="49.28515625" style="24" bestFit="1" customWidth="1"/>
    <col min="11527" max="11527" width="25" style="24" customWidth="1"/>
    <col min="11528" max="11528" width="21.28515625" style="24" customWidth="1"/>
    <col min="11529" max="11529" width="16.28515625" style="24" bestFit="1" customWidth="1"/>
    <col min="11530" max="11530" width="17.85546875" style="24" bestFit="1" customWidth="1"/>
    <col min="11531" max="11531" width="18.5703125" style="24" bestFit="1" customWidth="1"/>
    <col min="11532" max="11535" width="17.42578125" style="24" bestFit="1" customWidth="1"/>
    <col min="11536" max="11536" width="17.42578125" style="24" customWidth="1"/>
    <col min="11537" max="11537" width="19.28515625" style="24" customWidth="1"/>
    <col min="11538" max="11538" width="17.5703125" style="24" bestFit="1" customWidth="1"/>
    <col min="11539" max="11539" width="18.28515625" style="24" customWidth="1"/>
    <col min="11540" max="11540" width="30.140625" style="24" customWidth="1"/>
    <col min="11541" max="11541" width="19" style="24" customWidth="1"/>
    <col min="11542" max="11542" width="20" style="24" customWidth="1"/>
    <col min="11543" max="11543" width="16.5703125" style="24" customWidth="1"/>
    <col min="11544" max="11544" width="16.42578125" style="24" customWidth="1"/>
    <col min="11545" max="11549" width="6" style="24" bestFit="1" customWidth="1"/>
    <col min="11550" max="11551" width="7" style="24" bestFit="1" customWidth="1"/>
    <col min="11552" max="11781" width="9.140625" style="24"/>
    <col min="11782" max="11782" width="49.28515625" style="24" bestFit="1" customWidth="1"/>
    <col min="11783" max="11783" width="25" style="24" customWidth="1"/>
    <col min="11784" max="11784" width="21.28515625" style="24" customWidth="1"/>
    <col min="11785" max="11785" width="16.28515625" style="24" bestFit="1" customWidth="1"/>
    <col min="11786" max="11786" width="17.85546875" style="24" bestFit="1" customWidth="1"/>
    <col min="11787" max="11787" width="18.5703125" style="24" bestFit="1" customWidth="1"/>
    <col min="11788" max="11791" width="17.42578125" style="24" bestFit="1" customWidth="1"/>
    <col min="11792" max="11792" width="17.42578125" style="24" customWidth="1"/>
    <col min="11793" max="11793" width="19.28515625" style="24" customWidth="1"/>
    <col min="11794" max="11794" width="17.5703125" style="24" bestFit="1" customWidth="1"/>
    <col min="11795" max="11795" width="18.28515625" style="24" customWidth="1"/>
    <col min="11796" max="11796" width="30.140625" style="24" customWidth="1"/>
    <col min="11797" max="11797" width="19" style="24" customWidth="1"/>
    <col min="11798" max="11798" width="20" style="24" customWidth="1"/>
    <col min="11799" max="11799" width="16.5703125" style="24" customWidth="1"/>
    <col min="11800" max="11800" width="16.42578125" style="24" customWidth="1"/>
    <col min="11801" max="11805" width="6" style="24" bestFit="1" customWidth="1"/>
    <col min="11806" max="11807" width="7" style="24" bestFit="1" customWidth="1"/>
    <col min="11808" max="12037" width="9.140625" style="24"/>
    <col min="12038" max="12038" width="49.28515625" style="24" bestFit="1" customWidth="1"/>
    <col min="12039" max="12039" width="25" style="24" customWidth="1"/>
    <col min="12040" max="12040" width="21.28515625" style="24" customWidth="1"/>
    <col min="12041" max="12041" width="16.28515625" style="24" bestFit="1" customWidth="1"/>
    <col min="12042" max="12042" width="17.85546875" style="24" bestFit="1" customWidth="1"/>
    <col min="12043" max="12043" width="18.5703125" style="24" bestFit="1" customWidth="1"/>
    <col min="12044" max="12047" width="17.42578125" style="24" bestFit="1" customWidth="1"/>
    <col min="12048" max="12048" width="17.42578125" style="24" customWidth="1"/>
    <col min="12049" max="12049" width="19.28515625" style="24" customWidth="1"/>
    <col min="12050" max="12050" width="17.5703125" style="24" bestFit="1" customWidth="1"/>
    <col min="12051" max="12051" width="18.28515625" style="24" customWidth="1"/>
    <col min="12052" max="12052" width="30.140625" style="24" customWidth="1"/>
    <col min="12053" max="12053" width="19" style="24" customWidth="1"/>
    <col min="12054" max="12054" width="20" style="24" customWidth="1"/>
    <col min="12055" max="12055" width="16.5703125" style="24" customWidth="1"/>
    <col min="12056" max="12056" width="16.42578125" style="24" customWidth="1"/>
    <col min="12057" max="12061" width="6" style="24" bestFit="1" customWidth="1"/>
    <col min="12062" max="12063" width="7" style="24" bestFit="1" customWidth="1"/>
    <col min="12064" max="12293" width="9.140625" style="24"/>
    <col min="12294" max="12294" width="49.28515625" style="24" bestFit="1" customWidth="1"/>
    <col min="12295" max="12295" width="25" style="24" customWidth="1"/>
    <col min="12296" max="12296" width="21.28515625" style="24" customWidth="1"/>
    <col min="12297" max="12297" width="16.28515625" style="24" bestFit="1" customWidth="1"/>
    <col min="12298" max="12298" width="17.85546875" style="24" bestFit="1" customWidth="1"/>
    <col min="12299" max="12299" width="18.5703125" style="24" bestFit="1" customWidth="1"/>
    <col min="12300" max="12303" width="17.42578125" style="24" bestFit="1" customWidth="1"/>
    <col min="12304" max="12304" width="17.42578125" style="24" customWidth="1"/>
    <col min="12305" max="12305" width="19.28515625" style="24" customWidth="1"/>
    <col min="12306" max="12306" width="17.5703125" style="24" bestFit="1" customWidth="1"/>
    <col min="12307" max="12307" width="18.28515625" style="24" customWidth="1"/>
    <col min="12308" max="12308" width="30.140625" style="24" customWidth="1"/>
    <col min="12309" max="12309" width="19" style="24" customWidth="1"/>
    <col min="12310" max="12310" width="20" style="24" customWidth="1"/>
    <col min="12311" max="12311" width="16.5703125" style="24" customWidth="1"/>
    <col min="12312" max="12312" width="16.42578125" style="24" customWidth="1"/>
    <col min="12313" max="12317" width="6" style="24" bestFit="1" customWidth="1"/>
    <col min="12318" max="12319" width="7" style="24" bestFit="1" customWidth="1"/>
    <col min="12320" max="12549" width="9.140625" style="24"/>
    <col min="12550" max="12550" width="49.28515625" style="24" bestFit="1" customWidth="1"/>
    <col min="12551" max="12551" width="25" style="24" customWidth="1"/>
    <col min="12552" max="12552" width="21.28515625" style="24" customWidth="1"/>
    <col min="12553" max="12553" width="16.28515625" style="24" bestFit="1" customWidth="1"/>
    <col min="12554" max="12554" width="17.85546875" style="24" bestFit="1" customWidth="1"/>
    <col min="12555" max="12555" width="18.5703125" style="24" bestFit="1" customWidth="1"/>
    <col min="12556" max="12559" width="17.42578125" style="24" bestFit="1" customWidth="1"/>
    <col min="12560" max="12560" width="17.42578125" style="24" customWidth="1"/>
    <col min="12561" max="12561" width="19.28515625" style="24" customWidth="1"/>
    <col min="12562" max="12562" width="17.5703125" style="24" bestFit="1" customWidth="1"/>
    <col min="12563" max="12563" width="18.28515625" style="24" customWidth="1"/>
    <col min="12564" max="12564" width="30.140625" style="24" customWidth="1"/>
    <col min="12565" max="12565" width="19" style="24" customWidth="1"/>
    <col min="12566" max="12566" width="20" style="24" customWidth="1"/>
    <col min="12567" max="12567" width="16.5703125" style="24" customWidth="1"/>
    <col min="12568" max="12568" width="16.42578125" style="24" customWidth="1"/>
    <col min="12569" max="12573" width="6" style="24" bestFit="1" customWidth="1"/>
    <col min="12574" max="12575" width="7" style="24" bestFit="1" customWidth="1"/>
    <col min="12576" max="12805" width="9.140625" style="24"/>
    <col min="12806" max="12806" width="49.28515625" style="24" bestFit="1" customWidth="1"/>
    <col min="12807" max="12807" width="25" style="24" customWidth="1"/>
    <col min="12808" max="12808" width="21.28515625" style="24" customWidth="1"/>
    <col min="12809" max="12809" width="16.28515625" style="24" bestFit="1" customWidth="1"/>
    <col min="12810" max="12810" width="17.85546875" style="24" bestFit="1" customWidth="1"/>
    <col min="12811" max="12811" width="18.5703125" style="24" bestFit="1" customWidth="1"/>
    <col min="12812" max="12815" width="17.42578125" style="24" bestFit="1" customWidth="1"/>
    <col min="12816" max="12816" width="17.42578125" style="24" customWidth="1"/>
    <col min="12817" max="12817" width="19.28515625" style="24" customWidth="1"/>
    <col min="12818" max="12818" width="17.5703125" style="24" bestFit="1" customWidth="1"/>
    <col min="12819" max="12819" width="18.28515625" style="24" customWidth="1"/>
    <col min="12820" max="12820" width="30.140625" style="24" customWidth="1"/>
    <col min="12821" max="12821" width="19" style="24" customWidth="1"/>
    <col min="12822" max="12822" width="20" style="24" customWidth="1"/>
    <col min="12823" max="12823" width="16.5703125" style="24" customWidth="1"/>
    <col min="12824" max="12824" width="16.42578125" style="24" customWidth="1"/>
    <col min="12825" max="12829" width="6" style="24" bestFit="1" customWidth="1"/>
    <col min="12830" max="12831" width="7" style="24" bestFit="1" customWidth="1"/>
    <col min="12832" max="13061" width="9.140625" style="24"/>
    <col min="13062" max="13062" width="49.28515625" style="24" bestFit="1" customWidth="1"/>
    <col min="13063" max="13063" width="25" style="24" customWidth="1"/>
    <col min="13064" max="13064" width="21.28515625" style="24" customWidth="1"/>
    <col min="13065" max="13065" width="16.28515625" style="24" bestFit="1" customWidth="1"/>
    <col min="13066" max="13066" width="17.85546875" style="24" bestFit="1" customWidth="1"/>
    <col min="13067" max="13067" width="18.5703125" style="24" bestFit="1" customWidth="1"/>
    <col min="13068" max="13071" width="17.42578125" style="24" bestFit="1" customWidth="1"/>
    <col min="13072" max="13072" width="17.42578125" style="24" customWidth="1"/>
    <col min="13073" max="13073" width="19.28515625" style="24" customWidth="1"/>
    <col min="13074" max="13074" width="17.5703125" style="24" bestFit="1" customWidth="1"/>
    <col min="13075" max="13075" width="18.28515625" style="24" customWidth="1"/>
    <col min="13076" max="13076" width="30.140625" style="24" customWidth="1"/>
    <col min="13077" max="13077" width="19" style="24" customWidth="1"/>
    <col min="13078" max="13078" width="20" style="24" customWidth="1"/>
    <col min="13079" max="13079" width="16.5703125" style="24" customWidth="1"/>
    <col min="13080" max="13080" width="16.42578125" style="24" customWidth="1"/>
    <col min="13081" max="13085" width="6" style="24" bestFit="1" customWidth="1"/>
    <col min="13086" max="13087" width="7" style="24" bestFit="1" customWidth="1"/>
    <col min="13088" max="13317" width="9.140625" style="24"/>
    <col min="13318" max="13318" width="49.28515625" style="24" bestFit="1" customWidth="1"/>
    <col min="13319" max="13319" width="25" style="24" customWidth="1"/>
    <col min="13320" max="13320" width="21.28515625" style="24" customWidth="1"/>
    <col min="13321" max="13321" width="16.28515625" style="24" bestFit="1" customWidth="1"/>
    <col min="13322" max="13322" width="17.85546875" style="24" bestFit="1" customWidth="1"/>
    <col min="13323" max="13323" width="18.5703125" style="24" bestFit="1" customWidth="1"/>
    <col min="13324" max="13327" width="17.42578125" style="24" bestFit="1" customWidth="1"/>
    <col min="13328" max="13328" width="17.42578125" style="24" customWidth="1"/>
    <col min="13329" max="13329" width="19.28515625" style="24" customWidth="1"/>
    <col min="13330" max="13330" width="17.5703125" style="24" bestFit="1" customWidth="1"/>
    <col min="13331" max="13331" width="18.28515625" style="24" customWidth="1"/>
    <col min="13332" max="13332" width="30.140625" style="24" customWidth="1"/>
    <col min="13333" max="13333" width="19" style="24" customWidth="1"/>
    <col min="13334" max="13334" width="20" style="24" customWidth="1"/>
    <col min="13335" max="13335" width="16.5703125" style="24" customWidth="1"/>
    <col min="13336" max="13336" width="16.42578125" style="24" customWidth="1"/>
    <col min="13337" max="13341" width="6" style="24" bestFit="1" customWidth="1"/>
    <col min="13342" max="13343" width="7" style="24" bestFit="1" customWidth="1"/>
    <col min="13344" max="13573" width="9.140625" style="24"/>
    <col min="13574" max="13574" width="49.28515625" style="24" bestFit="1" customWidth="1"/>
    <col min="13575" max="13575" width="25" style="24" customWidth="1"/>
    <col min="13576" max="13576" width="21.28515625" style="24" customWidth="1"/>
    <col min="13577" max="13577" width="16.28515625" style="24" bestFit="1" customWidth="1"/>
    <col min="13578" max="13578" width="17.85546875" style="24" bestFit="1" customWidth="1"/>
    <col min="13579" max="13579" width="18.5703125" style="24" bestFit="1" customWidth="1"/>
    <col min="13580" max="13583" width="17.42578125" style="24" bestFit="1" customWidth="1"/>
    <col min="13584" max="13584" width="17.42578125" style="24" customWidth="1"/>
    <col min="13585" max="13585" width="19.28515625" style="24" customWidth="1"/>
    <col min="13586" max="13586" width="17.5703125" style="24" bestFit="1" customWidth="1"/>
    <col min="13587" max="13587" width="18.28515625" style="24" customWidth="1"/>
    <col min="13588" max="13588" width="30.140625" style="24" customWidth="1"/>
    <col min="13589" max="13589" width="19" style="24" customWidth="1"/>
    <col min="13590" max="13590" width="20" style="24" customWidth="1"/>
    <col min="13591" max="13591" width="16.5703125" style="24" customWidth="1"/>
    <col min="13592" max="13592" width="16.42578125" style="24" customWidth="1"/>
    <col min="13593" max="13597" width="6" style="24" bestFit="1" customWidth="1"/>
    <col min="13598" max="13599" width="7" style="24" bestFit="1" customWidth="1"/>
    <col min="13600" max="13829" width="9.140625" style="24"/>
    <col min="13830" max="13830" width="49.28515625" style="24" bestFit="1" customWidth="1"/>
    <col min="13831" max="13831" width="25" style="24" customWidth="1"/>
    <col min="13832" max="13832" width="21.28515625" style="24" customWidth="1"/>
    <col min="13833" max="13833" width="16.28515625" style="24" bestFit="1" customWidth="1"/>
    <col min="13834" max="13834" width="17.85546875" style="24" bestFit="1" customWidth="1"/>
    <col min="13835" max="13835" width="18.5703125" style="24" bestFit="1" customWidth="1"/>
    <col min="13836" max="13839" width="17.42578125" style="24" bestFit="1" customWidth="1"/>
    <col min="13840" max="13840" width="17.42578125" style="24" customWidth="1"/>
    <col min="13841" max="13841" width="19.28515625" style="24" customWidth="1"/>
    <col min="13842" max="13842" width="17.5703125" style="24" bestFit="1" customWidth="1"/>
    <col min="13843" max="13843" width="18.28515625" style="24" customWidth="1"/>
    <col min="13844" max="13844" width="30.140625" style="24" customWidth="1"/>
    <col min="13845" max="13845" width="19" style="24" customWidth="1"/>
    <col min="13846" max="13846" width="20" style="24" customWidth="1"/>
    <col min="13847" max="13847" width="16.5703125" style="24" customWidth="1"/>
    <col min="13848" max="13848" width="16.42578125" style="24" customWidth="1"/>
    <col min="13849" max="13853" width="6" style="24" bestFit="1" customWidth="1"/>
    <col min="13854" max="13855" width="7" style="24" bestFit="1" customWidth="1"/>
    <col min="13856" max="14085" width="9.140625" style="24"/>
    <col min="14086" max="14086" width="49.28515625" style="24" bestFit="1" customWidth="1"/>
    <col min="14087" max="14087" width="25" style="24" customWidth="1"/>
    <col min="14088" max="14088" width="21.28515625" style="24" customWidth="1"/>
    <col min="14089" max="14089" width="16.28515625" style="24" bestFit="1" customWidth="1"/>
    <col min="14090" max="14090" width="17.85546875" style="24" bestFit="1" customWidth="1"/>
    <col min="14091" max="14091" width="18.5703125" style="24" bestFit="1" customWidth="1"/>
    <col min="14092" max="14095" width="17.42578125" style="24" bestFit="1" customWidth="1"/>
    <col min="14096" max="14096" width="17.42578125" style="24" customWidth="1"/>
    <col min="14097" max="14097" width="19.28515625" style="24" customWidth="1"/>
    <col min="14098" max="14098" width="17.5703125" style="24" bestFit="1" customWidth="1"/>
    <col min="14099" max="14099" width="18.28515625" style="24" customWidth="1"/>
    <col min="14100" max="14100" width="30.140625" style="24" customWidth="1"/>
    <col min="14101" max="14101" width="19" style="24" customWidth="1"/>
    <col min="14102" max="14102" width="20" style="24" customWidth="1"/>
    <col min="14103" max="14103" width="16.5703125" style="24" customWidth="1"/>
    <col min="14104" max="14104" width="16.42578125" style="24" customWidth="1"/>
    <col min="14105" max="14109" width="6" style="24" bestFit="1" customWidth="1"/>
    <col min="14110" max="14111" width="7" style="24" bestFit="1" customWidth="1"/>
    <col min="14112" max="14341" width="9.140625" style="24"/>
    <col min="14342" max="14342" width="49.28515625" style="24" bestFit="1" customWidth="1"/>
    <col min="14343" max="14343" width="25" style="24" customWidth="1"/>
    <col min="14344" max="14344" width="21.28515625" style="24" customWidth="1"/>
    <col min="14345" max="14345" width="16.28515625" style="24" bestFit="1" customWidth="1"/>
    <col min="14346" max="14346" width="17.85546875" style="24" bestFit="1" customWidth="1"/>
    <col min="14347" max="14347" width="18.5703125" style="24" bestFit="1" customWidth="1"/>
    <col min="14348" max="14351" width="17.42578125" style="24" bestFit="1" customWidth="1"/>
    <col min="14352" max="14352" width="17.42578125" style="24" customWidth="1"/>
    <col min="14353" max="14353" width="19.28515625" style="24" customWidth="1"/>
    <col min="14354" max="14354" width="17.5703125" style="24" bestFit="1" customWidth="1"/>
    <col min="14355" max="14355" width="18.28515625" style="24" customWidth="1"/>
    <col min="14356" max="14356" width="30.140625" style="24" customWidth="1"/>
    <col min="14357" max="14357" width="19" style="24" customWidth="1"/>
    <col min="14358" max="14358" width="20" style="24" customWidth="1"/>
    <col min="14359" max="14359" width="16.5703125" style="24" customWidth="1"/>
    <col min="14360" max="14360" width="16.42578125" style="24" customWidth="1"/>
    <col min="14361" max="14365" width="6" style="24" bestFit="1" customWidth="1"/>
    <col min="14366" max="14367" width="7" style="24" bestFit="1" customWidth="1"/>
    <col min="14368" max="14597" width="9.140625" style="24"/>
    <col min="14598" max="14598" width="49.28515625" style="24" bestFit="1" customWidth="1"/>
    <col min="14599" max="14599" width="25" style="24" customWidth="1"/>
    <col min="14600" max="14600" width="21.28515625" style="24" customWidth="1"/>
    <col min="14601" max="14601" width="16.28515625" style="24" bestFit="1" customWidth="1"/>
    <col min="14602" max="14602" width="17.85546875" style="24" bestFit="1" customWidth="1"/>
    <col min="14603" max="14603" width="18.5703125" style="24" bestFit="1" customWidth="1"/>
    <col min="14604" max="14607" width="17.42578125" style="24" bestFit="1" customWidth="1"/>
    <col min="14608" max="14608" width="17.42578125" style="24" customWidth="1"/>
    <col min="14609" max="14609" width="19.28515625" style="24" customWidth="1"/>
    <col min="14610" max="14610" width="17.5703125" style="24" bestFit="1" customWidth="1"/>
    <col min="14611" max="14611" width="18.28515625" style="24" customWidth="1"/>
    <col min="14612" max="14612" width="30.140625" style="24" customWidth="1"/>
    <col min="14613" max="14613" width="19" style="24" customWidth="1"/>
    <col min="14614" max="14614" width="20" style="24" customWidth="1"/>
    <col min="14615" max="14615" width="16.5703125" style="24" customWidth="1"/>
    <col min="14616" max="14616" width="16.42578125" style="24" customWidth="1"/>
    <col min="14617" max="14621" width="6" style="24" bestFit="1" customWidth="1"/>
    <col min="14622" max="14623" width="7" style="24" bestFit="1" customWidth="1"/>
    <col min="14624" max="14853" width="9.140625" style="24"/>
    <col min="14854" max="14854" width="49.28515625" style="24" bestFit="1" customWidth="1"/>
    <col min="14855" max="14855" width="25" style="24" customWidth="1"/>
    <col min="14856" max="14856" width="21.28515625" style="24" customWidth="1"/>
    <col min="14857" max="14857" width="16.28515625" style="24" bestFit="1" customWidth="1"/>
    <col min="14858" max="14858" width="17.85546875" style="24" bestFit="1" customWidth="1"/>
    <col min="14859" max="14859" width="18.5703125" style="24" bestFit="1" customWidth="1"/>
    <col min="14860" max="14863" width="17.42578125" style="24" bestFit="1" customWidth="1"/>
    <col min="14864" max="14864" width="17.42578125" style="24" customWidth="1"/>
    <col min="14865" max="14865" width="19.28515625" style="24" customWidth="1"/>
    <col min="14866" max="14866" width="17.5703125" style="24" bestFit="1" customWidth="1"/>
    <col min="14867" max="14867" width="18.28515625" style="24" customWidth="1"/>
    <col min="14868" max="14868" width="30.140625" style="24" customWidth="1"/>
    <col min="14869" max="14869" width="19" style="24" customWidth="1"/>
    <col min="14870" max="14870" width="20" style="24" customWidth="1"/>
    <col min="14871" max="14871" width="16.5703125" style="24" customWidth="1"/>
    <col min="14872" max="14872" width="16.42578125" style="24" customWidth="1"/>
    <col min="14873" max="14877" width="6" style="24" bestFit="1" customWidth="1"/>
    <col min="14878" max="14879" width="7" style="24" bestFit="1" customWidth="1"/>
    <col min="14880" max="15109" width="9.140625" style="24"/>
    <col min="15110" max="15110" width="49.28515625" style="24" bestFit="1" customWidth="1"/>
    <col min="15111" max="15111" width="25" style="24" customWidth="1"/>
    <col min="15112" max="15112" width="21.28515625" style="24" customWidth="1"/>
    <col min="15113" max="15113" width="16.28515625" style="24" bestFit="1" customWidth="1"/>
    <col min="15114" max="15114" width="17.85546875" style="24" bestFit="1" customWidth="1"/>
    <col min="15115" max="15115" width="18.5703125" style="24" bestFit="1" customWidth="1"/>
    <col min="15116" max="15119" width="17.42578125" style="24" bestFit="1" customWidth="1"/>
    <col min="15120" max="15120" width="17.42578125" style="24" customWidth="1"/>
    <col min="15121" max="15121" width="19.28515625" style="24" customWidth="1"/>
    <col min="15122" max="15122" width="17.5703125" style="24" bestFit="1" customWidth="1"/>
    <col min="15123" max="15123" width="18.28515625" style="24" customWidth="1"/>
    <col min="15124" max="15124" width="30.140625" style="24" customWidth="1"/>
    <col min="15125" max="15125" width="19" style="24" customWidth="1"/>
    <col min="15126" max="15126" width="20" style="24" customWidth="1"/>
    <col min="15127" max="15127" width="16.5703125" style="24" customWidth="1"/>
    <col min="15128" max="15128" width="16.42578125" style="24" customWidth="1"/>
    <col min="15129" max="15133" width="6" style="24" bestFit="1" customWidth="1"/>
    <col min="15134" max="15135" width="7" style="24" bestFit="1" customWidth="1"/>
    <col min="15136" max="15365" width="9.140625" style="24"/>
    <col min="15366" max="15366" width="49.28515625" style="24" bestFit="1" customWidth="1"/>
    <col min="15367" max="15367" width="25" style="24" customWidth="1"/>
    <col min="15368" max="15368" width="21.28515625" style="24" customWidth="1"/>
    <col min="15369" max="15369" width="16.28515625" style="24" bestFit="1" customWidth="1"/>
    <col min="15370" max="15370" width="17.85546875" style="24" bestFit="1" customWidth="1"/>
    <col min="15371" max="15371" width="18.5703125" style="24" bestFit="1" customWidth="1"/>
    <col min="15372" max="15375" width="17.42578125" style="24" bestFit="1" customWidth="1"/>
    <col min="15376" max="15376" width="17.42578125" style="24" customWidth="1"/>
    <col min="15377" max="15377" width="19.28515625" style="24" customWidth="1"/>
    <col min="15378" max="15378" width="17.5703125" style="24" bestFit="1" customWidth="1"/>
    <col min="15379" max="15379" width="18.28515625" style="24" customWidth="1"/>
    <col min="15380" max="15380" width="30.140625" style="24" customWidth="1"/>
    <col min="15381" max="15381" width="19" style="24" customWidth="1"/>
    <col min="15382" max="15382" width="20" style="24" customWidth="1"/>
    <col min="15383" max="15383" width="16.5703125" style="24" customWidth="1"/>
    <col min="15384" max="15384" width="16.42578125" style="24" customWidth="1"/>
    <col min="15385" max="15389" width="6" style="24" bestFit="1" customWidth="1"/>
    <col min="15390" max="15391" width="7" style="24" bestFit="1" customWidth="1"/>
    <col min="15392" max="15621" width="9.140625" style="24"/>
    <col min="15622" max="15622" width="49.28515625" style="24" bestFit="1" customWidth="1"/>
    <col min="15623" max="15623" width="25" style="24" customWidth="1"/>
    <col min="15624" max="15624" width="21.28515625" style="24" customWidth="1"/>
    <col min="15625" max="15625" width="16.28515625" style="24" bestFit="1" customWidth="1"/>
    <col min="15626" max="15626" width="17.85546875" style="24" bestFit="1" customWidth="1"/>
    <col min="15627" max="15627" width="18.5703125" style="24" bestFit="1" customWidth="1"/>
    <col min="15628" max="15631" width="17.42578125" style="24" bestFit="1" customWidth="1"/>
    <col min="15632" max="15632" width="17.42578125" style="24" customWidth="1"/>
    <col min="15633" max="15633" width="19.28515625" style="24" customWidth="1"/>
    <col min="15634" max="15634" width="17.5703125" style="24" bestFit="1" customWidth="1"/>
    <col min="15635" max="15635" width="18.28515625" style="24" customWidth="1"/>
    <col min="15636" max="15636" width="30.140625" style="24" customWidth="1"/>
    <col min="15637" max="15637" width="19" style="24" customWidth="1"/>
    <col min="15638" max="15638" width="20" style="24" customWidth="1"/>
    <col min="15639" max="15639" width="16.5703125" style="24" customWidth="1"/>
    <col min="15640" max="15640" width="16.42578125" style="24" customWidth="1"/>
    <col min="15641" max="15645" width="6" style="24" bestFit="1" customWidth="1"/>
    <col min="15646" max="15647" width="7" style="24" bestFit="1" customWidth="1"/>
    <col min="15648" max="15877" width="9.140625" style="24"/>
    <col min="15878" max="15878" width="49.28515625" style="24" bestFit="1" customWidth="1"/>
    <col min="15879" max="15879" width="25" style="24" customWidth="1"/>
    <col min="15880" max="15880" width="21.28515625" style="24" customWidth="1"/>
    <col min="15881" max="15881" width="16.28515625" style="24" bestFit="1" customWidth="1"/>
    <col min="15882" max="15882" width="17.85546875" style="24" bestFit="1" customWidth="1"/>
    <col min="15883" max="15883" width="18.5703125" style="24" bestFit="1" customWidth="1"/>
    <col min="15884" max="15887" width="17.42578125" style="24" bestFit="1" customWidth="1"/>
    <col min="15888" max="15888" width="17.42578125" style="24" customWidth="1"/>
    <col min="15889" max="15889" width="19.28515625" style="24" customWidth="1"/>
    <col min="15890" max="15890" width="17.5703125" style="24" bestFit="1" customWidth="1"/>
    <col min="15891" max="15891" width="18.28515625" style="24" customWidth="1"/>
    <col min="15892" max="15892" width="30.140625" style="24" customWidth="1"/>
    <col min="15893" max="15893" width="19" style="24" customWidth="1"/>
    <col min="15894" max="15894" width="20" style="24" customWidth="1"/>
    <col min="15895" max="15895" width="16.5703125" style="24" customWidth="1"/>
    <col min="15896" max="15896" width="16.42578125" style="24" customWidth="1"/>
    <col min="15897" max="15901" width="6" style="24" bestFit="1" customWidth="1"/>
    <col min="15902" max="15903" width="7" style="24" bestFit="1" customWidth="1"/>
    <col min="15904" max="16133" width="9.140625" style="24"/>
    <col min="16134" max="16134" width="49.28515625" style="24" bestFit="1" customWidth="1"/>
    <col min="16135" max="16135" width="25" style="24" customWidth="1"/>
    <col min="16136" max="16136" width="21.28515625" style="24" customWidth="1"/>
    <col min="16137" max="16137" width="16.28515625" style="24" bestFit="1" customWidth="1"/>
    <col min="16138" max="16138" width="17.85546875" style="24" bestFit="1" customWidth="1"/>
    <col min="16139" max="16139" width="18.5703125" style="24" bestFit="1" customWidth="1"/>
    <col min="16140" max="16143" width="17.42578125" style="24" bestFit="1" customWidth="1"/>
    <col min="16144" max="16144" width="17.42578125" style="24" customWidth="1"/>
    <col min="16145" max="16145" width="19.28515625" style="24" customWidth="1"/>
    <col min="16146" max="16146" width="17.5703125" style="24" bestFit="1" customWidth="1"/>
    <col min="16147" max="16147" width="18.28515625" style="24" customWidth="1"/>
    <col min="16148" max="16148" width="30.140625" style="24" customWidth="1"/>
    <col min="16149" max="16149" width="19" style="24" customWidth="1"/>
    <col min="16150" max="16150" width="20" style="24" customWidth="1"/>
    <col min="16151" max="16151" width="16.5703125" style="24" customWidth="1"/>
    <col min="16152" max="16152" width="16.42578125" style="24" customWidth="1"/>
    <col min="16153" max="16157" width="6" style="24" bestFit="1" customWidth="1"/>
    <col min="16158" max="16159" width="7" style="24" bestFit="1" customWidth="1"/>
    <col min="16160" max="16384" width="9.140625" style="24"/>
  </cols>
  <sheetData>
    <row r="1" spans="1:31" ht="18.75" customHeight="1" x14ac:dyDescent="0.3"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5"/>
      <c r="S1" s="25"/>
      <c r="T1" s="25"/>
      <c r="U1" s="25"/>
      <c r="V1" s="25"/>
      <c r="W1" s="25"/>
      <c r="X1" s="25"/>
    </row>
    <row r="2" spans="1:31" ht="18.75" customHeight="1" x14ac:dyDescent="0.3"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"/>
      <c r="S2" s="25"/>
      <c r="T2" s="25"/>
      <c r="U2" s="25"/>
      <c r="V2" s="25"/>
      <c r="W2" s="25"/>
      <c r="X2" s="25"/>
    </row>
    <row r="3" spans="1:31" ht="18.75" customHeight="1" x14ac:dyDescent="0.3"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5"/>
      <c r="S3" s="25"/>
      <c r="T3" s="25"/>
      <c r="U3" s="25"/>
      <c r="V3" s="25"/>
      <c r="W3" s="25"/>
      <c r="X3" s="25"/>
    </row>
    <row r="4" spans="1:31" ht="18.75" customHeight="1" x14ac:dyDescent="0.3"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5"/>
      <c r="S4" s="25"/>
      <c r="T4" s="25"/>
      <c r="U4" s="25"/>
      <c r="V4" s="25"/>
      <c r="W4" s="25"/>
      <c r="X4" s="25"/>
    </row>
    <row r="5" spans="1:31" ht="18.75" customHeight="1" x14ac:dyDescent="0.3"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5"/>
      <c r="S5" s="25"/>
      <c r="T5" s="25"/>
      <c r="U5" s="25"/>
      <c r="V5" s="25"/>
      <c r="W5" s="25"/>
      <c r="X5" s="25"/>
    </row>
    <row r="6" spans="1:31" ht="18.75" customHeight="1" x14ac:dyDescent="0.3"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5"/>
      <c r="S6" s="25"/>
      <c r="T6" s="25"/>
      <c r="U6" s="25"/>
      <c r="V6" s="25"/>
      <c r="W6" s="25"/>
      <c r="X6" s="25"/>
    </row>
    <row r="7" spans="1:31" ht="18.75" x14ac:dyDescent="0.25">
      <c r="B7" s="38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1" ht="15.75" x14ac:dyDescent="0.25">
      <c r="B8" s="39" t="s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31" ht="15.75" x14ac:dyDescent="0.25">
      <c r="B9" s="39" t="s">
        <v>2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31" x14ac:dyDescent="0.25">
      <c r="B10" s="40" t="s">
        <v>3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31" x14ac:dyDescent="0.25">
      <c r="H11" s="27"/>
      <c r="R11" s="28"/>
      <c r="S11" s="28"/>
      <c r="T11" s="28"/>
      <c r="U11" s="28"/>
      <c r="V11" s="28"/>
      <c r="W11" s="28"/>
      <c r="X11" s="28"/>
    </row>
    <row r="12" spans="1:31" s="20" customFormat="1" ht="47.25" x14ac:dyDescent="0.25">
      <c r="B12" s="22"/>
      <c r="C12" s="3" t="s">
        <v>4</v>
      </c>
      <c r="D12" s="3" t="s">
        <v>5</v>
      </c>
      <c r="E12" s="3" t="s">
        <v>6</v>
      </c>
      <c r="F12" s="4" t="s">
        <v>7</v>
      </c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L12" s="4" t="s">
        <v>13</v>
      </c>
      <c r="M12" s="4" t="s">
        <v>14</v>
      </c>
      <c r="N12" s="4" t="s">
        <v>15</v>
      </c>
      <c r="O12" s="4" t="s">
        <v>16</v>
      </c>
      <c r="P12" s="4" t="s">
        <v>17</v>
      </c>
      <c r="Q12" s="4" t="s">
        <v>18</v>
      </c>
      <c r="R12" s="3" t="s">
        <v>4</v>
      </c>
      <c r="S12" s="3" t="s">
        <v>19</v>
      </c>
      <c r="T12" s="3" t="s">
        <v>20</v>
      </c>
      <c r="U12" s="3" t="s">
        <v>21</v>
      </c>
      <c r="V12" s="3" t="s">
        <v>22</v>
      </c>
      <c r="W12" s="3" t="s">
        <v>23</v>
      </c>
      <c r="X12" s="3"/>
      <c r="AD12" s="23"/>
      <c r="AE12" s="23"/>
    </row>
    <row r="13" spans="1:31" x14ac:dyDescent="0.25"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26"/>
      <c r="Z13" s="26"/>
      <c r="AA13" s="26"/>
      <c r="AB13" s="26"/>
      <c r="AC13" s="26"/>
      <c r="AD13" s="26"/>
      <c r="AE13" s="26"/>
    </row>
    <row r="14" spans="1:31" x14ac:dyDescent="0.25">
      <c r="B14" s="7" t="s">
        <v>25</v>
      </c>
      <c r="C14" s="8">
        <f>SUM(C15:C19)</f>
        <v>29203460.909999996</v>
      </c>
      <c r="D14" s="8">
        <f>SUM(D15:D19)</f>
        <v>411686889</v>
      </c>
      <c r="E14" s="8">
        <f>SUM(E15:E19)</f>
        <v>418108602</v>
      </c>
      <c r="F14" s="9">
        <f t="shared" ref="F14:Q14" si="0">SUM(F15:F19)</f>
        <v>29203460.909999996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0"/>
        <v>0</v>
      </c>
      <c r="K14" s="9">
        <f t="shared" si="0"/>
        <v>0</v>
      </c>
      <c r="L14" s="9">
        <f t="shared" si="0"/>
        <v>0</v>
      </c>
      <c r="M14" s="9">
        <f t="shared" si="0"/>
        <v>0</v>
      </c>
      <c r="N14" s="9">
        <f t="shared" si="0"/>
        <v>0</v>
      </c>
      <c r="O14" s="9">
        <f>SUM(O15:O19)</f>
        <v>0</v>
      </c>
      <c r="P14" s="9">
        <f t="shared" si="0"/>
        <v>0</v>
      </c>
      <c r="Q14" s="9">
        <f t="shared" si="0"/>
        <v>0</v>
      </c>
      <c r="R14" s="8">
        <f>SUM(R15:R19)</f>
        <v>29203460.909999996</v>
      </c>
      <c r="S14" s="8">
        <f>SUM(F14:H14)</f>
        <v>29203460.909999996</v>
      </c>
      <c r="T14" s="8">
        <f>SUM(I14:K14)</f>
        <v>0</v>
      </c>
      <c r="U14" s="8">
        <f>SUM(L14:N14)</f>
        <v>0</v>
      </c>
      <c r="V14" s="8">
        <f>SUM(O14:Q14)</f>
        <v>0</v>
      </c>
      <c r="W14" s="10">
        <f>IFERROR(R14/E14,0)</f>
        <v>6.9846591938809224E-2</v>
      </c>
      <c r="X14" s="10"/>
    </row>
    <row r="15" spans="1:31" x14ac:dyDescent="0.25">
      <c r="A15" s="24" t="str">
        <f>LEFT(B15,5)</f>
        <v>2.1.1</v>
      </c>
      <c r="B15" s="29" t="s">
        <v>26</v>
      </c>
      <c r="C15" s="30">
        <f>SUM(F15:Q15)</f>
        <v>24783736.259999998</v>
      </c>
      <c r="D15" s="30">
        <f>IFERROR(VLOOKUP(A15,'[1]CONSOLIDADO GENERAL'!C7:G401,3,FALSE),0)</f>
        <v>319644558</v>
      </c>
      <c r="E15" s="30">
        <f>IFERROR(VLOOKUP(A15,'[1]CONSOLIDADO GENERAL'!C7:H401,5,FALSE),0)</f>
        <v>322291531.53000003</v>
      </c>
      <c r="F15" s="26">
        <f>IFERROR(VLOOKUP(A15,'[1]CONSOLIDADO GENERAL'!C7:I401,6,FALSE),0)</f>
        <v>24783736.259999998</v>
      </c>
      <c r="G15" s="26">
        <f>IFERROR(VLOOKUP(A15,'[1]Ejecución CONS 2023'!$C$11:$Q$403,5,FALSE),0)</f>
        <v>0</v>
      </c>
      <c r="H15" s="26">
        <f>IFERROR(VLOOKUP(A15,'[1]Ejecución CONS 2023'!$C$11:$Q$403,6,FALSE),0)</f>
        <v>0</v>
      </c>
      <c r="I15" s="26">
        <f>IFERROR(VLOOKUP(A15,'[1]Ejecución CONS 2023'!$C$11:$Q$403,7,FALSE),0)</f>
        <v>0</v>
      </c>
      <c r="J15" s="26">
        <f>IFERROR(VLOOKUP(A15,'[1]Ejecución CONS 2023'!$C$11:$Q$403,8,FALSE),0)</f>
        <v>0</v>
      </c>
      <c r="K15" s="26">
        <f>IFERROR(VLOOKUP(A15,'[1]Ejecución CONS 2023'!$C$11:$Q$403,9,FALSE),0)</f>
        <v>0</v>
      </c>
      <c r="L15" s="26">
        <f>IFERROR(VLOOKUP(A15,'[1]Ejecución CONS 2023'!$C$11:$Q$403,10,FALSE),0)</f>
        <v>0</v>
      </c>
      <c r="M15" s="26">
        <f>IFERROR(VLOOKUP(A15,'[1]Ejecución CONS 2023'!$C$11:$Q$403,11,FALSE),0)</f>
        <v>0</v>
      </c>
      <c r="N15" s="26">
        <f>IFERROR(VLOOKUP(A15,'[1]Ejecución CONS 2023'!$C$11:$Q$403,12,FALSE),0)</f>
        <v>0</v>
      </c>
      <c r="O15" s="26">
        <f>IFERROR(VLOOKUP(B15,'[1]Ejecución CONS 2023'!$C$11:$Q$403,13,FALSE),0)</f>
        <v>0</v>
      </c>
      <c r="P15" s="26">
        <f>IFERROR(VLOOKUP(A15,'[1]Ejecución CONS 2023'!$C$11:$Q$403,14,FALSE),0)</f>
        <v>0</v>
      </c>
      <c r="Q15" s="26">
        <f>IFERROR(VLOOKUP(A15,'[1]Ejecución CONS 2023'!$C$11:$Q$403,15,FALSE),0)</f>
        <v>0</v>
      </c>
      <c r="R15" s="30">
        <f>SUM(F15:Q15)</f>
        <v>24783736.259999998</v>
      </c>
      <c r="S15" s="30">
        <f>SUM(F15:H15)</f>
        <v>24783736.259999998</v>
      </c>
      <c r="T15" s="30">
        <f>SUM(I15:K15)</f>
        <v>0</v>
      </c>
      <c r="U15" s="30">
        <f t="shared" ref="U15:U62" si="1">SUM(L15:N15)</f>
        <v>0</v>
      </c>
      <c r="V15" s="30">
        <f t="shared" ref="V15:V70" si="2">SUM(O15:Q15)</f>
        <v>0</v>
      </c>
      <c r="W15" s="31">
        <f t="shared" ref="W15:W71" si="3">IFERROR(R15/E15,0)</f>
        <v>7.6898502862750642E-2</v>
      </c>
      <c r="X15" s="31"/>
    </row>
    <row r="16" spans="1:31" x14ac:dyDescent="0.25">
      <c r="A16" s="24" t="str">
        <f t="shared" ref="A16:A70" si="4">LEFT(B16,5)</f>
        <v>2.1.2</v>
      </c>
      <c r="B16" s="29" t="s">
        <v>27</v>
      </c>
      <c r="C16" s="30">
        <f>SUM(F16:Q16)</f>
        <v>686500</v>
      </c>
      <c r="D16" s="30">
        <f>IFERROR(VLOOKUP(A16,'[1]CONSOLIDADO GENERAL'!C8:G402,3,FALSE),0)</f>
        <v>47803690</v>
      </c>
      <c r="E16" s="30">
        <f>IFERROR(VLOOKUP(A16,'[1]CONSOLIDADO GENERAL'!C8:H402,5,FALSE),0)</f>
        <v>50078676.630000003</v>
      </c>
      <c r="F16" s="26">
        <f>IFERROR(VLOOKUP(A16,'[1]CONSOLIDADO GENERAL'!C8:I402,6,FALSE),0)</f>
        <v>686500</v>
      </c>
      <c r="G16" s="26">
        <f>IFERROR(VLOOKUP(A16,'[1]Ejecución CONS 2023'!$C$11:$Q$403,5,FALSE),0)</f>
        <v>0</v>
      </c>
      <c r="H16" s="26">
        <f>IFERROR(VLOOKUP(A16,'[1]Ejecución CONS 2023'!$C$11:$Q$403,6,FALSE),0)</f>
        <v>0</v>
      </c>
      <c r="I16" s="26">
        <f>IFERROR(VLOOKUP(A16,'[1]Ejecución CONS 2023'!$C$11:$Q$403,7,FALSE),0)</f>
        <v>0</v>
      </c>
      <c r="J16" s="26">
        <f>IFERROR(VLOOKUP(A16,'[1]Ejecución CONS 2023'!$C$11:$Q$403,8,FALSE),0)</f>
        <v>0</v>
      </c>
      <c r="K16" s="26">
        <f>IFERROR(VLOOKUP(A16,'[1]Ejecución CONS 2023'!$C$11:$Q$403,9,FALSE),0)</f>
        <v>0</v>
      </c>
      <c r="L16" s="26">
        <f>IFERROR(VLOOKUP(A16,'[1]Ejecución CONS 2023'!$C$11:$Q$403,10,FALSE),0)</f>
        <v>0</v>
      </c>
      <c r="M16" s="26">
        <f>IFERROR(VLOOKUP(A16,'[1]Ejecución CONS 2023'!$C$11:$Q$403,11,FALSE),0)</f>
        <v>0</v>
      </c>
      <c r="N16" s="26">
        <f>IFERROR(VLOOKUP(A16,'[1]Ejecución CONS 2023'!$C$11:$Q$403,12,FALSE),0)</f>
        <v>0</v>
      </c>
      <c r="O16" s="26">
        <f>IFERROR(VLOOKUP(B16,'[1]Ejecución CONS 2023'!$C$11:$Q$403,13,FALSE),0)</f>
        <v>0</v>
      </c>
      <c r="P16" s="26">
        <f>IFERROR(VLOOKUP(A16,'[1]Ejecución CONS 2023'!$C$11:$Q$403,14,FALSE),0)</f>
        <v>0</v>
      </c>
      <c r="Q16" s="26">
        <f>IFERROR(VLOOKUP(A16,'[1]Ejecución CONS 2023'!$C$11:$Q$403,15,FALSE),0)</f>
        <v>0</v>
      </c>
      <c r="R16" s="30">
        <f>SUM(F16:Q16)</f>
        <v>686500</v>
      </c>
      <c r="S16" s="30">
        <f t="shared" ref="S16:S70" si="5">SUM(F16:H16)</f>
        <v>686500</v>
      </c>
      <c r="T16" s="30">
        <f t="shared" ref="T16:T70" si="6">SUM(I16:K16)</f>
        <v>0</v>
      </c>
      <c r="U16" s="30">
        <f t="shared" si="1"/>
        <v>0</v>
      </c>
      <c r="V16" s="30">
        <f t="shared" si="2"/>
        <v>0</v>
      </c>
      <c r="W16" s="31">
        <f t="shared" si="3"/>
        <v>1.3708429339539438E-2</v>
      </c>
      <c r="X16" s="31"/>
    </row>
    <row r="17" spans="1:24" ht="30" x14ac:dyDescent="0.25">
      <c r="A17" s="24" t="str">
        <f t="shared" si="4"/>
        <v>2.1.3</v>
      </c>
      <c r="B17" s="29" t="s">
        <v>28</v>
      </c>
      <c r="C17" s="30">
        <f>SUM(F17:Q17)</f>
        <v>0</v>
      </c>
      <c r="D17" s="30">
        <f>IFERROR(VLOOKUP(A17,'[1]CONSOLIDADO GENERAL'!C9:G403,3,FALSE),0)</f>
        <v>0</v>
      </c>
      <c r="E17" s="30">
        <f>IFERROR(VLOOKUP(A17,'[1]CONSOLIDADO GENERAL'!C9:H403,5,FALSE),0)</f>
        <v>0</v>
      </c>
      <c r="F17" s="26">
        <f>IFERROR(VLOOKUP(A17,'[1]CONSOLIDADO GENERAL'!C9:I403,6,FALSE),0)</f>
        <v>0</v>
      </c>
      <c r="G17" s="26">
        <f>IFERROR(VLOOKUP(A17,'[1]Ejecución CONS 2023'!$C$11:$Q$403,5,FALSE),0)</f>
        <v>0</v>
      </c>
      <c r="H17" s="26">
        <f>IFERROR(VLOOKUP(A17,'[1]Ejecución CONS 2023'!$C$11:$Q$403,6,FALSE),0)</f>
        <v>0</v>
      </c>
      <c r="I17" s="26">
        <f>IFERROR(VLOOKUP(A17,'[1]Ejecución CONS 2023'!$C$11:$Q$403,7,FALSE),0)</f>
        <v>0</v>
      </c>
      <c r="J17" s="26">
        <f>IFERROR(VLOOKUP(A17,'[1]Ejecución CONS 2023'!$C$11:$Q$403,8,FALSE),0)</f>
        <v>0</v>
      </c>
      <c r="K17" s="26">
        <f>IFERROR(VLOOKUP(A17,'[1]Ejecución CONS 2023'!$C$11:$Q$403,9,FALSE),0)</f>
        <v>0</v>
      </c>
      <c r="L17" s="26">
        <f>IFERROR(VLOOKUP(A17,'[1]Ejecución CONS 2023'!$C$11:$Q$403,10,FALSE),0)</f>
        <v>0</v>
      </c>
      <c r="M17" s="26">
        <f>IFERROR(VLOOKUP(A17,'[1]Ejecución CONS 2023'!$C$11:$Q$403,11,FALSE),0)</f>
        <v>0</v>
      </c>
      <c r="N17" s="26">
        <f>IFERROR(VLOOKUP(A17,'[1]Ejecución CONS 2023'!$C$11:$Q$403,12,FALSE),0)</f>
        <v>0</v>
      </c>
      <c r="O17" s="26">
        <f>IFERROR(VLOOKUP(B17,'[1]Ejecución CONS 2023'!$C$11:$Q$403,13,FALSE),0)</f>
        <v>0</v>
      </c>
      <c r="P17" s="26">
        <f>IFERROR(VLOOKUP(A17,'[1]Ejecución CONS 2023'!$C$11:$Q$403,14,FALSE),0)</f>
        <v>0</v>
      </c>
      <c r="Q17" s="26">
        <f>IFERROR(VLOOKUP(A17,'[1]Ejecución CONS 2023'!$C$11:$Q$403,15,FALSE),0)</f>
        <v>0</v>
      </c>
      <c r="R17" s="30">
        <f>SUM(F17:Q17)</f>
        <v>0</v>
      </c>
      <c r="S17" s="30">
        <f t="shared" si="5"/>
        <v>0</v>
      </c>
      <c r="T17" s="30">
        <f t="shared" si="6"/>
        <v>0</v>
      </c>
      <c r="U17" s="30">
        <f t="shared" si="1"/>
        <v>0</v>
      </c>
      <c r="V17" s="30">
        <f t="shared" si="2"/>
        <v>0</v>
      </c>
      <c r="W17" s="30">
        <f t="shared" si="3"/>
        <v>0</v>
      </c>
      <c r="X17" s="31"/>
    </row>
    <row r="18" spans="1:24" x14ac:dyDescent="0.25">
      <c r="A18" s="24" t="str">
        <f t="shared" si="4"/>
        <v>2.1.4</v>
      </c>
      <c r="B18" s="29" t="s">
        <v>29</v>
      </c>
      <c r="C18" s="30">
        <f>SUM(F18:Q18)</f>
        <v>0</v>
      </c>
      <c r="D18" s="30">
        <f>IFERROR(VLOOKUP(A18,'[1]CONSOLIDADO GENERAL'!C10:G404,3,FALSE),0)</f>
        <v>0</v>
      </c>
      <c r="E18" s="30">
        <f>IFERROR(VLOOKUP(A18,'[1]CONSOLIDADO GENERAL'!C10:H404,5,FALSE),0)</f>
        <v>0</v>
      </c>
      <c r="F18" s="26">
        <f>IFERROR(VLOOKUP(A18,'[1]CONSOLIDADO GENERAL'!C10:I404,6,FALSE),0)</f>
        <v>0</v>
      </c>
      <c r="G18" s="26">
        <f>IFERROR(VLOOKUP(A18,'[1]Ejecución CONS 2023'!$C$11:$Q$403,5,FALSE),0)</f>
        <v>0</v>
      </c>
      <c r="H18" s="26">
        <f>IFERROR(VLOOKUP(A18,'[1]Ejecución CONS 2023'!$C$11:$Q$403,6,FALSE),0)</f>
        <v>0</v>
      </c>
      <c r="I18" s="26">
        <f>IFERROR(VLOOKUP(A18,'[1]Ejecución CONS 2023'!$C$11:$Q$403,7,FALSE),0)</f>
        <v>0</v>
      </c>
      <c r="J18" s="26">
        <f>IFERROR(VLOOKUP(A18,'[1]Ejecución CONS 2023'!$C$11:$Q$403,8,FALSE),0)</f>
        <v>0</v>
      </c>
      <c r="K18" s="26">
        <f>IFERROR(VLOOKUP(A18,'[1]Ejecución CONS 2023'!$C$11:$Q$403,9,FALSE),0)</f>
        <v>0</v>
      </c>
      <c r="L18" s="26">
        <f>IFERROR(VLOOKUP(A18,'[1]Ejecución CONS 2023'!$C$11:$Q$403,10,FALSE),0)</f>
        <v>0</v>
      </c>
      <c r="M18" s="26">
        <f>IFERROR(VLOOKUP(A18,'[1]Ejecución CONS 2023'!$C$11:$Q$403,11,FALSE),0)</f>
        <v>0</v>
      </c>
      <c r="N18" s="26">
        <f>IFERROR(VLOOKUP(A18,'[1]Ejecución CONS 2023'!$C$11:$Q$403,12,FALSE),0)</f>
        <v>0</v>
      </c>
      <c r="O18" s="26">
        <f>IFERROR(VLOOKUP(B18,'[1]Ejecución CONS 2023'!$C$11:$Q$403,13,FALSE),0)</f>
        <v>0</v>
      </c>
      <c r="P18" s="26">
        <f>IFERROR(VLOOKUP(A18,'[1]Ejecución CONS 2023'!$C$11:$Q$403,14,FALSE),0)</f>
        <v>0</v>
      </c>
      <c r="Q18" s="26">
        <f>IFERROR(VLOOKUP(A18,'[1]Ejecución CONS 2023'!$C$11:$Q$403,15,FALSE),0)</f>
        <v>0</v>
      </c>
      <c r="R18" s="30">
        <f>SUM(F18:Q18)</f>
        <v>0</v>
      </c>
      <c r="S18" s="30">
        <f t="shared" si="5"/>
        <v>0</v>
      </c>
      <c r="T18" s="30">
        <f t="shared" si="6"/>
        <v>0</v>
      </c>
      <c r="U18" s="30">
        <f t="shared" si="1"/>
        <v>0</v>
      </c>
      <c r="V18" s="30">
        <f t="shared" si="2"/>
        <v>0</v>
      </c>
      <c r="W18" s="30">
        <f t="shared" si="3"/>
        <v>0</v>
      </c>
      <c r="X18" s="31"/>
    </row>
    <row r="19" spans="1:24" x14ac:dyDescent="0.25">
      <c r="A19" s="24" t="str">
        <f t="shared" si="4"/>
        <v>2.1.5</v>
      </c>
      <c r="B19" s="29" t="s">
        <v>30</v>
      </c>
      <c r="C19" s="30">
        <f>SUM(F19:Q19)</f>
        <v>3733224.6500000004</v>
      </c>
      <c r="D19" s="30">
        <f>IFERROR(VLOOKUP(A19,'[1]CONSOLIDADO GENERAL'!C11:G405,3,FALSE),0)</f>
        <v>44238641</v>
      </c>
      <c r="E19" s="30">
        <f>IFERROR(VLOOKUP(A19,'[1]CONSOLIDADO GENERAL'!C11:H405,5,FALSE),0)</f>
        <v>45738393.840000004</v>
      </c>
      <c r="F19" s="26">
        <f>IFERROR(VLOOKUP(A19,'[1]CONSOLIDADO GENERAL'!C11:I405,6,FALSE),0)</f>
        <v>3733224.6500000004</v>
      </c>
      <c r="G19" s="26">
        <f>IFERROR(VLOOKUP(A19,'[1]Ejecución CONS 2023'!$C$11:$Q$403,5,FALSE),0)</f>
        <v>0</v>
      </c>
      <c r="H19" s="26">
        <f>IFERROR(VLOOKUP(A19,'[1]Ejecución CONS 2023'!$C$11:$Q$403,6,FALSE),0)</f>
        <v>0</v>
      </c>
      <c r="I19" s="26">
        <f>IFERROR(VLOOKUP(A19,'[1]Ejecución CONS 2023'!$C$11:$Q$403,7,FALSE),0)</f>
        <v>0</v>
      </c>
      <c r="J19" s="26">
        <f>IFERROR(VLOOKUP(A19,'[1]Ejecución CONS 2023'!$C$11:$Q$403,8,FALSE),0)</f>
        <v>0</v>
      </c>
      <c r="K19" s="26">
        <f>IFERROR(VLOOKUP(A19,'[1]Ejecución CONS 2023'!$C$11:$Q$403,9,FALSE),0)</f>
        <v>0</v>
      </c>
      <c r="L19" s="26">
        <f>IFERROR(VLOOKUP(A19,'[1]Ejecución CONS 2023'!$C$11:$Q$403,10,FALSE),0)</f>
        <v>0</v>
      </c>
      <c r="M19" s="26">
        <f>IFERROR(VLOOKUP(A19,'[1]Ejecución CONS 2023'!$C$11:$Q$403,11,FALSE),0)</f>
        <v>0</v>
      </c>
      <c r="N19" s="26">
        <f>IFERROR(VLOOKUP(A19,'[1]Ejecución CONS 2023'!$C$11:$Q$403,12,FALSE),0)</f>
        <v>0</v>
      </c>
      <c r="O19" s="26">
        <f>IFERROR(VLOOKUP(B19,'[1]Ejecución CONS 2023'!$C$11:$Q$403,13,FALSE),0)</f>
        <v>0</v>
      </c>
      <c r="P19" s="26">
        <f>IFERROR(VLOOKUP(A19,'[1]Ejecución CONS 2023'!$C$11:$Q$403,14,FALSE),0)</f>
        <v>0</v>
      </c>
      <c r="Q19" s="26">
        <f>IFERROR(VLOOKUP(A19,'[1]Ejecución CONS 2023'!$C$11:$Q$403,15,FALSE),0)</f>
        <v>0</v>
      </c>
      <c r="R19" s="30">
        <f>SUM(F19:Q19)</f>
        <v>3733224.6500000004</v>
      </c>
      <c r="S19" s="30">
        <f t="shared" si="5"/>
        <v>3733224.6500000004</v>
      </c>
      <c r="T19" s="30">
        <f t="shared" si="6"/>
        <v>0</v>
      </c>
      <c r="U19" s="30">
        <f t="shared" si="1"/>
        <v>0</v>
      </c>
      <c r="V19" s="30">
        <f t="shared" si="2"/>
        <v>0</v>
      </c>
      <c r="W19" s="31">
        <f t="shared" si="3"/>
        <v>8.1621245010469745E-2</v>
      </c>
      <c r="X19" s="31"/>
    </row>
    <row r="20" spans="1:24" ht="30" x14ac:dyDescent="0.25">
      <c r="A20" s="24" t="str">
        <f t="shared" si="4"/>
        <v>2.2 -</v>
      </c>
      <c r="B20" s="7" t="s">
        <v>31</v>
      </c>
      <c r="C20" s="11">
        <f>SUM(C21:C29)</f>
        <v>2084434.06</v>
      </c>
      <c r="D20" s="11">
        <f>SUM(D21:D29)</f>
        <v>78765689</v>
      </c>
      <c r="E20" s="11">
        <f>SUM(E21:E29)</f>
        <v>94029305.599999994</v>
      </c>
      <c r="F20" s="9">
        <f t="shared" ref="F20:Q20" si="7">SUM(F21:F29)</f>
        <v>2084434.06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11">
        <f>SUM(R21:R29)</f>
        <v>2084434.06</v>
      </c>
      <c r="S20" s="11">
        <f t="shared" si="5"/>
        <v>2084434.06</v>
      </c>
      <c r="T20" s="11">
        <f t="shared" si="6"/>
        <v>0</v>
      </c>
      <c r="U20" s="11">
        <f t="shared" si="1"/>
        <v>0</v>
      </c>
      <c r="V20" s="11">
        <f t="shared" si="2"/>
        <v>0</v>
      </c>
      <c r="W20" s="10">
        <f t="shared" si="3"/>
        <v>2.2167919317272935E-2</v>
      </c>
      <c r="X20" s="10"/>
    </row>
    <row r="21" spans="1:24" ht="30" x14ac:dyDescent="0.25">
      <c r="A21" s="24" t="str">
        <f t="shared" si="4"/>
        <v>2.2.1</v>
      </c>
      <c r="B21" s="29" t="s">
        <v>32</v>
      </c>
      <c r="C21" s="30">
        <f t="shared" ref="C21:C29" si="8">SUM(F21:Q21)</f>
        <v>1802867.25</v>
      </c>
      <c r="D21" s="30">
        <f>IFERROR(VLOOKUP(A21,'[1]CONSOLIDADO GENERAL'!C13:G407,3,FALSE),0)</f>
        <v>29257818</v>
      </c>
      <c r="E21" s="30">
        <f>IFERROR(VLOOKUP(A21,'[1]CONSOLIDADO GENERAL'!C13:H407,5,FALSE),0)</f>
        <v>35197522.600000001</v>
      </c>
      <c r="F21" s="26">
        <f>IFERROR(VLOOKUP(A21,'[1]CONSOLIDADO GENERAL'!C13:I407,6,FALSE),0)</f>
        <v>1802867.25</v>
      </c>
      <c r="G21" s="26">
        <f>IFERROR(VLOOKUP(A21,'[1]Ejecución CONS 2023'!$C$11:$Q$403,5,FALSE),0)</f>
        <v>0</v>
      </c>
      <c r="H21" s="26">
        <f>IFERROR(VLOOKUP(A21,'[1]Ejecución CONS 2023'!$C$11:$Q$403,6,FALSE),0)</f>
        <v>0</v>
      </c>
      <c r="I21" s="26">
        <f>IFERROR(VLOOKUP(A21,'[1]Ejecución CONS 2023'!$C$11:$Q$403,7,FALSE),0)</f>
        <v>0</v>
      </c>
      <c r="J21" s="26">
        <f>IFERROR(VLOOKUP(A21,'[1]Ejecución CONS 2023'!$C$11:$Q$403,8,FALSE),0)</f>
        <v>0</v>
      </c>
      <c r="K21" s="26">
        <f>IFERROR(VLOOKUP(A21,'[1]Ejecución CONS 2023'!$C$11:$Q$403,9,FALSE),0)</f>
        <v>0</v>
      </c>
      <c r="L21" s="26">
        <f>IFERROR(VLOOKUP(A21,'[1]Ejecución CONS 2023'!$C$11:$Q$403,10,FALSE),0)</f>
        <v>0</v>
      </c>
      <c r="M21" s="26">
        <f>IFERROR(VLOOKUP(A21,'[1]Ejecución CONS 2023'!$C$11:$Q$403,11,FALSE),0)</f>
        <v>0</v>
      </c>
      <c r="N21" s="26">
        <f>IFERROR(VLOOKUP(A21,'[1]Ejecución CONS 2023'!$C$11:$Q$403,12,FALSE),0)</f>
        <v>0</v>
      </c>
      <c r="O21" s="26">
        <f>IFERROR(VLOOKUP(B21,'[1]Ejecución CONS 2023'!$C$11:$Q$403,13,FALSE),0)</f>
        <v>0</v>
      </c>
      <c r="P21" s="26">
        <f>IFERROR(VLOOKUP(A21,'[1]Ejecución CONS 2023'!$C$11:$Q$403,14,FALSE),0)</f>
        <v>0</v>
      </c>
      <c r="Q21" s="26">
        <f>IFERROR(VLOOKUP(A21,'[1]Ejecución CONS 2023'!$C$11:$Q$403,15,FALSE),0)</f>
        <v>0</v>
      </c>
      <c r="R21" s="30">
        <f t="shared" ref="R21:R29" si="9">SUM(F21:Q21)</f>
        <v>1802867.25</v>
      </c>
      <c r="S21" s="30">
        <f t="shared" si="5"/>
        <v>1802867.25</v>
      </c>
      <c r="T21" s="30">
        <f t="shared" si="6"/>
        <v>0</v>
      </c>
      <c r="U21" s="30">
        <f t="shared" si="1"/>
        <v>0</v>
      </c>
      <c r="V21" s="30">
        <f t="shared" si="2"/>
        <v>0</v>
      </c>
      <c r="W21" s="31">
        <f t="shared" si="3"/>
        <v>5.1221424601059849E-2</v>
      </c>
      <c r="X21" s="31"/>
    </row>
    <row r="22" spans="1:24" ht="30" x14ac:dyDescent="0.25">
      <c r="A22" s="24" t="str">
        <f t="shared" si="4"/>
        <v>2.2.2</v>
      </c>
      <c r="B22" s="29" t="s">
        <v>33</v>
      </c>
      <c r="C22" s="30">
        <f t="shared" si="8"/>
        <v>0</v>
      </c>
      <c r="D22" s="30">
        <f>IFERROR(VLOOKUP(A22,'[1]CONSOLIDADO GENERAL'!C14:G408,3,FALSE),0)</f>
        <v>2000000</v>
      </c>
      <c r="E22" s="30">
        <f>IFERROR(VLOOKUP(A22,'[1]CONSOLIDADO GENERAL'!C14:H408,5,FALSE),0)</f>
        <v>3002625</v>
      </c>
      <c r="F22" s="26">
        <f>IFERROR(VLOOKUP(A22,'[1]CONSOLIDADO GENERAL'!C14:I408,6,FALSE),0)</f>
        <v>0</v>
      </c>
      <c r="G22" s="26">
        <f>IFERROR(VLOOKUP(A22,'[1]Ejecución CONS 2023'!$C$11:$Q$403,5,FALSE),0)</f>
        <v>0</v>
      </c>
      <c r="H22" s="26">
        <f>IFERROR(VLOOKUP(A22,'[1]Ejecución CONS 2023'!$C$11:$Q$403,6,FALSE),0)</f>
        <v>0</v>
      </c>
      <c r="I22" s="26">
        <f>IFERROR(VLOOKUP(A22,'[1]Ejecución CONS 2023'!$C$11:$Q$403,7,FALSE),0)</f>
        <v>0</v>
      </c>
      <c r="J22" s="26">
        <f>IFERROR(VLOOKUP(A22,'[1]Ejecución CONS 2023'!$C$11:$Q$403,8,FALSE),0)</f>
        <v>0</v>
      </c>
      <c r="K22" s="26">
        <f>IFERROR(VLOOKUP(A22,'[1]Ejecución CONS 2023'!$C$11:$Q$403,9,FALSE),0)</f>
        <v>0</v>
      </c>
      <c r="L22" s="26">
        <f>IFERROR(VLOOKUP(A22,'[1]Ejecución CONS 2023'!$C$11:$Q$403,10,FALSE),0)</f>
        <v>0</v>
      </c>
      <c r="M22" s="26">
        <f>IFERROR(VLOOKUP(A22,'[1]Ejecución CONS 2023'!$C$11:$Q$403,11,FALSE),0)</f>
        <v>0</v>
      </c>
      <c r="N22" s="26">
        <f>IFERROR(VLOOKUP(A22,'[1]Ejecución CONS 2023'!$C$11:$Q$403,12,FALSE),0)</f>
        <v>0</v>
      </c>
      <c r="O22" s="26">
        <f>IFERROR(VLOOKUP(B22,'[1]Ejecución CONS 2023'!$C$11:$Q$403,13,FALSE),0)</f>
        <v>0</v>
      </c>
      <c r="P22" s="26">
        <f>IFERROR(VLOOKUP(A22,'[1]Ejecución CONS 2023'!$C$11:$Q$403,14,FALSE),0)</f>
        <v>0</v>
      </c>
      <c r="Q22" s="26">
        <f>IFERROR(VLOOKUP(A22,'[1]Ejecución CONS 2023'!$C$11:$Q$403,15,FALSE),0)</f>
        <v>0</v>
      </c>
      <c r="R22" s="30">
        <f t="shared" si="9"/>
        <v>0</v>
      </c>
      <c r="S22" s="30">
        <f t="shared" si="5"/>
        <v>0</v>
      </c>
      <c r="T22" s="30">
        <f t="shared" si="6"/>
        <v>0</v>
      </c>
      <c r="U22" s="30">
        <f t="shared" si="1"/>
        <v>0</v>
      </c>
      <c r="V22" s="30">
        <f t="shared" si="2"/>
        <v>0</v>
      </c>
      <c r="W22" s="30">
        <f t="shared" si="3"/>
        <v>0</v>
      </c>
      <c r="X22" s="31"/>
    </row>
    <row r="23" spans="1:24" ht="30" x14ac:dyDescent="0.25">
      <c r="A23" s="24" t="str">
        <f t="shared" si="4"/>
        <v>2.2.3</v>
      </c>
      <c r="B23" s="29" t="s">
        <v>34</v>
      </c>
      <c r="C23" s="30">
        <f t="shared" si="8"/>
        <v>0</v>
      </c>
      <c r="D23" s="30">
        <f>IFERROR(VLOOKUP(A23,'[1]CONSOLIDADO GENERAL'!C15:G409,3,FALSE),0)</f>
        <v>0</v>
      </c>
      <c r="E23" s="30">
        <f>IFERROR(VLOOKUP(A23,'[1]CONSOLIDADO GENERAL'!C15:H409,5,FALSE),0)</f>
        <v>0</v>
      </c>
      <c r="F23" s="26">
        <f>IFERROR(VLOOKUP(A23,'[1]CONSOLIDADO GENERAL'!C15:I409,6,FALSE),0)</f>
        <v>0</v>
      </c>
      <c r="G23" s="26">
        <f>IFERROR(VLOOKUP(A23,'[1]Ejecución CONS 2023'!$C$11:$Q$403,5,FALSE),0)</f>
        <v>0</v>
      </c>
      <c r="H23" s="26">
        <f>IFERROR(VLOOKUP(A23,'[1]Ejecución CONS 2023'!$C$11:$Q$403,6,FALSE),0)</f>
        <v>0</v>
      </c>
      <c r="I23" s="26">
        <f>IFERROR(VLOOKUP(A23,'[1]Ejecución CONS 2023'!$C$11:$Q$403,7,FALSE),0)</f>
        <v>0</v>
      </c>
      <c r="J23" s="26">
        <f>IFERROR(VLOOKUP(A23,'[1]Ejecución CONS 2023'!$C$11:$Q$403,8,FALSE),0)</f>
        <v>0</v>
      </c>
      <c r="K23" s="26">
        <f>IFERROR(VLOOKUP(A23,'[1]Ejecución CONS 2023'!$C$11:$Q$403,9,FALSE),0)</f>
        <v>0</v>
      </c>
      <c r="L23" s="26">
        <f>IFERROR(VLOOKUP(A23,'[1]Ejecución CONS 2023'!$C$11:$Q$403,10,FALSE),0)</f>
        <v>0</v>
      </c>
      <c r="M23" s="26">
        <f>IFERROR(VLOOKUP(A23,'[1]Ejecución CONS 2023'!$C$11:$Q$403,11,FALSE),0)</f>
        <v>0</v>
      </c>
      <c r="R23" s="30">
        <f t="shared" si="9"/>
        <v>0</v>
      </c>
      <c r="S23" s="30">
        <f t="shared" si="5"/>
        <v>0</v>
      </c>
      <c r="T23" s="30">
        <f t="shared" si="6"/>
        <v>0</v>
      </c>
      <c r="U23" s="30">
        <f t="shared" si="1"/>
        <v>0</v>
      </c>
      <c r="V23" s="30">
        <f t="shared" si="2"/>
        <v>0</v>
      </c>
      <c r="W23" s="30">
        <f t="shared" si="3"/>
        <v>0</v>
      </c>
      <c r="X23" s="31"/>
    </row>
    <row r="24" spans="1:24" ht="18" customHeight="1" x14ac:dyDescent="0.25">
      <c r="A24" s="24" t="str">
        <f t="shared" si="4"/>
        <v>2.2.4</v>
      </c>
      <c r="B24" s="29" t="s">
        <v>35</v>
      </c>
      <c r="C24" s="30">
        <f t="shared" si="8"/>
        <v>0</v>
      </c>
      <c r="D24" s="30">
        <f>IFERROR(VLOOKUP(A24,'[1]CONSOLIDADO GENERAL'!C16:G410,3,FALSE),0)</f>
        <v>150000</v>
      </c>
      <c r="E24" s="30">
        <f>IFERROR(VLOOKUP(A24,'[1]CONSOLIDADO GENERAL'!C16:H410,5,FALSE),0)</f>
        <v>150000</v>
      </c>
      <c r="F24" s="26">
        <f>IFERROR(VLOOKUP(A24,'[1]CONSOLIDADO GENERAL'!C16:I410,6,FALSE),0)</f>
        <v>0</v>
      </c>
      <c r="G24" s="26">
        <f>IFERROR(VLOOKUP(A24,'[1]Ejecución CONS 2023'!$C$11:$Q$403,5,FALSE),0)</f>
        <v>0</v>
      </c>
      <c r="H24" s="26">
        <f>IFERROR(VLOOKUP(A24,'[1]Ejecución CONS 2023'!$C$11:$Q$403,6,FALSE),0)</f>
        <v>0</v>
      </c>
      <c r="I24" s="26">
        <f>IFERROR(VLOOKUP(A24,'[1]Ejecución CONS 2023'!$C$11:$Q$403,7,FALSE),0)</f>
        <v>0</v>
      </c>
      <c r="J24" s="26">
        <f>IFERROR(VLOOKUP(A24,'[1]Ejecución CONS 2023'!$C$11:$Q$403,8,FALSE),0)</f>
        <v>0</v>
      </c>
      <c r="K24" s="26">
        <f>IFERROR(VLOOKUP(A24,'[1]Ejecución CONS 2023'!$C$11:$Q$403,9,FALSE),0)</f>
        <v>0</v>
      </c>
      <c r="L24" s="26">
        <f>IFERROR(VLOOKUP(A24,'[1]Ejecución CONS 2023'!$C$11:$Q$403,10,FALSE),0)</f>
        <v>0</v>
      </c>
      <c r="M24" s="26">
        <f>IFERROR(VLOOKUP(A24,'[1]Ejecución CONS 2023'!$C$11:$Q$403,11,FALSE),0)</f>
        <v>0</v>
      </c>
      <c r="R24" s="30">
        <f t="shared" si="9"/>
        <v>0</v>
      </c>
      <c r="S24" s="30">
        <f t="shared" si="5"/>
        <v>0</v>
      </c>
      <c r="T24" s="30">
        <f t="shared" si="6"/>
        <v>0</v>
      </c>
      <c r="U24" s="30">
        <f t="shared" si="1"/>
        <v>0</v>
      </c>
      <c r="V24" s="30">
        <f t="shared" si="2"/>
        <v>0</v>
      </c>
      <c r="W24" s="31">
        <f t="shared" si="3"/>
        <v>0</v>
      </c>
      <c r="X24" s="31"/>
    </row>
    <row r="25" spans="1:24" x14ac:dyDescent="0.25">
      <c r="A25" s="24" t="str">
        <f>LEFT(B25,5)</f>
        <v>2.2.5</v>
      </c>
      <c r="B25" s="29" t="s">
        <v>36</v>
      </c>
      <c r="C25" s="30">
        <f t="shared" si="8"/>
        <v>150383.04000000001</v>
      </c>
      <c r="D25" s="30">
        <f>IFERROR(VLOOKUP(A25,'[1]CONSOLIDADO GENERAL'!C17:G411,3,FALSE),0)</f>
        <v>6986064</v>
      </c>
      <c r="E25" s="30">
        <f>IFERROR(VLOOKUP(A25,'[1]CONSOLIDADO GENERAL'!C17:H411,5,FALSE),0)</f>
        <v>1850260.7300000004</v>
      </c>
      <c r="F25" s="26">
        <f>IFERROR(VLOOKUP(A25,'[1]CONSOLIDADO GENERAL'!C17:I411,6,FALSE),0)</f>
        <v>150383.04000000001</v>
      </c>
      <c r="G25" s="26">
        <f>IFERROR(VLOOKUP(A25,'[1]Ejecución CONS 2023'!$C$11:$Q$403,5,FALSE),0)</f>
        <v>0</v>
      </c>
      <c r="H25" s="26">
        <f>IFERROR(VLOOKUP(A25,'[1]Ejecución CONS 2023'!$C$11:$Q$403,6,FALSE),0)</f>
        <v>0</v>
      </c>
      <c r="I25" s="26">
        <f>IFERROR(VLOOKUP(A25,'[1]Ejecución CONS 2023'!$C$11:$Q$403,7,FALSE),0)</f>
        <v>0</v>
      </c>
      <c r="J25" s="26">
        <f>IFERROR(VLOOKUP(A25,'[1]Ejecución CONS 2023'!$C$11:$Q$403,8,FALSE),0)</f>
        <v>0</v>
      </c>
      <c r="K25" s="26">
        <f>IFERROR(VLOOKUP(A25,'[1]Ejecución CONS 2023'!$C$11:$Q$403,9,FALSE),0)</f>
        <v>0</v>
      </c>
      <c r="L25" s="26">
        <f>IFERROR(VLOOKUP(A25,'[1]Ejecución CONS 2023'!$C$11:$Q$403,10,FALSE),0)</f>
        <v>0</v>
      </c>
      <c r="M25" s="26">
        <f>IFERROR(VLOOKUP(A25,'[1]Ejecución CONS 2023'!$C$11:$Q$403,11,FALSE),0)</f>
        <v>0</v>
      </c>
      <c r="R25" s="30">
        <f t="shared" si="9"/>
        <v>150383.04000000001</v>
      </c>
      <c r="S25" s="30">
        <f t="shared" si="5"/>
        <v>150383.04000000001</v>
      </c>
      <c r="T25" s="30">
        <f t="shared" si="6"/>
        <v>0</v>
      </c>
      <c r="U25" s="30">
        <f t="shared" si="1"/>
        <v>0</v>
      </c>
      <c r="V25" s="30">
        <f t="shared" si="2"/>
        <v>0</v>
      </c>
      <c r="W25" s="30">
        <f t="shared" si="3"/>
        <v>8.1276674990556588E-2</v>
      </c>
      <c r="X25" s="31"/>
    </row>
    <row r="26" spans="1:24" x14ac:dyDescent="0.25">
      <c r="A26" s="24" t="str">
        <f t="shared" si="4"/>
        <v>2.2.6</v>
      </c>
      <c r="B26" s="29" t="s">
        <v>37</v>
      </c>
      <c r="C26" s="30">
        <f t="shared" si="8"/>
        <v>109412.77</v>
      </c>
      <c r="D26" s="30">
        <f>IFERROR(VLOOKUP(A26,'[1]CONSOLIDADO GENERAL'!C18:G412,3,FALSE),0)</f>
        <v>4105000</v>
      </c>
      <c r="E26" s="30">
        <f>IFERROR(VLOOKUP(A26,'[1]CONSOLIDADO GENERAL'!C18:H412,5,FALSE),0)</f>
        <v>5105000</v>
      </c>
      <c r="F26" s="26">
        <f>IFERROR(VLOOKUP(A26,'[1]CONSOLIDADO GENERAL'!C18:I412,6,FALSE),0)</f>
        <v>109412.77</v>
      </c>
      <c r="G26" s="26">
        <f>IFERROR(VLOOKUP(A26,'[1]Ejecución CONS 2023'!$C$11:$Q$403,5,FALSE),0)</f>
        <v>0</v>
      </c>
      <c r="H26" s="26">
        <f>IFERROR(VLOOKUP(A26,'[1]Ejecución CONS 2023'!$C$11:$Q$403,6,FALSE),0)</f>
        <v>0</v>
      </c>
      <c r="I26" s="26">
        <f>IFERROR(VLOOKUP(A26,'[1]Ejecución CONS 2023'!$C$11:$Q$403,7,FALSE),0)</f>
        <v>0</v>
      </c>
      <c r="J26" s="26">
        <f>IFERROR(VLOOKUP(A26,'[1]Ejecución CONS 2023'!$C$11:$Q$403,8,FALSE),0)</f>
        <v>0</v>
      </c>
      <c r="K26" s="26">
        <f>IFERROR(VLOOKUP(A26,'[1]Ejecución CONS 2023'!$C$11:$Q$403,9,FALSE),0)</f>
        <v>0</v>
      </c>
      <c r="L26" s="26">
        <f>IFERROR(VLOOKUP(A26,'[1]Ejecución CONS 2023'!$C$11:$Q$403,10,FALSE),0)</f>
        <v>0</v>
      </c>
      <c r="M26" s="26">
        <f>IFERROR(VLOOKUP(A26,'[1]Ejecución CONS 2023'!$C$11:$Q$403,11,FALSE),0)</f>
        <v>0</v>
      </c>
      <c r="R26" s="30">
        <f t="shared" si="9"/>
        <v>109412.77</v>
      </c>
      <c r="S26" s="30">
        <f t="shared" si="5"/>
        <v>109412.77</v>
      </c>
      <c r="T26" s="30">
        <f t="shared" si="6"/>
        <v>0</v>
      </c>
      <c r="U26" s="30">
        <f t="shared" si="1"/>
        <v>0</v>
      </c>
      <c r="V26" s="30">
        <f t="shared" si="2"/>
        <v>0</v>
      </c>
      <c r="W26" s="31">
        <f t="shared" si="3"/>
        <v>2.1432472086190011E-2</v>
      </c>
      <c r="X26" s="31"/>
    </row>
    <row r="27" spans="1:24" ht="47.25" customHeight="1" x14ac:dyDescent="0.25">
      <c r="A27" s="24" t="str">
        <f t="shared" si="4"/>
        <v>2.2.7</v>
      </c>
      <c r="B27" s="29" t="s">
        <v>38</v>
      </c>
      <c r="C27" s="30">
        <f t="shared" si="8"/>
        <v>21771</v>
      </c>
      <c r="D27" s="30">
        <f>IFERROR(VLOOKUP(A27,'[1]CONSOLIDADO GENERAL'!C19:G413,3,FALSE),0)</f>
        <v>7562009</v>
      </c>
      <c r="E27" s="30">
        <f>IFERROR(VLOOKUP(A27,'[1]CONSOLIDADO GENERAL'!C19:H413,5,FALSE),0)</f>
        <v>10756099.27</v>
      </c>
      <c r="F27" s="26">
        <f>IFERROR(VLOOKUP(A27,'[1]CONSOLIDADO GENERAL'!C19:I413,6,FALSE),0)</f>
        <v>21771</v>
      </c>
      <c r="G27" s="26">
        <f>IFERROR(VLOOKUP(A27,'[1]Ejecución CONS 2023'!$C$11:$Q$403,5,FALSE),0)</f>
        <v>0</v>
      </c>
      <c r="H27" s="26">
        <f>IFERROR(VLOOKUP(A27,'[1]Ejecución CONS 2023'!$C$11:$Q$403,6,FALSE),0)</f>
        <v>0</v>
      </c>
      <c r="I27" s="26">
        <f>IFERROR(VLOOKUP(A27,'[1]Ejecución CONS 2023'!$C$11:$Q$403,7,FALSE),0)</f>
        <v>0</v>
      </c>
      <c r="J27" s="26">
        <f>IFERROR(VLOOKUP(A27,'[1]Ejecución CONS 2023'!$C$11:$Q$403,8,FALSE),0)</f>
        <v>0</v>
      </c>
      <c r="K27" s="26">
        <f>IFERROR(VLOOKUP(A27,'[1]Ejecución CONS 2023'!$C$11:$Q$403,9,FALSE),0)</f>
        <v>0</v>
      </c>
      <c r="L27" s="26">
        <f>IFERROR(VLOOKUP(A27,'[1]Ejecución CONS 2023'!$C$11:$Q$403,10,FALSE),0)</f>
        <v>0</v>
      </c>
      <c r="M27" s="26">
        <f>IFERROR(VLOOKUP(A27,'[1]Ejecución CONS 2023'!$C$11:$Q$403,11,FALSE),0)</f>
        <v>0</v>
      </c>
      <c r="R27" s="30">
        <f t="shared" si="9"/>
        <v>21771</v>
      </c>
      <c r="S27" s="30">
        <f t="shared" si="5"/>
        <v>21771</v>
      </c>
      <c r="T27" s="30">
        <f t="shared" si="6"/>
        <v>0</v>
      </c>
      <c r="U27" s="30">
        <f t="shared" si="1"/>
        <v>0</v>
      </c>
      <c r="V27" s="30">
        <f t="shared" si="2"/>
        <v>0</v>
      </c>
      <c r="W27" s="31">
        <f t="shared" si="3"/>
        <v>2.0240609028890082E-3</v>
      </c>
      <c r="X27" s="31"/>
    </row>
    <row r="28" spans="1:24" ht="30" x14ac:dyDescent="0.25">
      <c r="A28" s="24" t="str">
        <f t="shared" si="4"/>
        <v>2.2.8</v>
      </c>
      <c r="B28" s="29" t="s">
        <v>39</v>
      </c>
      <c r="C28" s="30">
        <f t="shared" si="8"/>
        <v>0</v>
      </c>
      <c r="D28" s="30">
        <f>IFERROR(VLOOKUP(A28,'[1]CONSOLIDADO GENERAL'!C20:G414,3,FALSE),0)</f>
        <v>27445000</v>
      </c>
      <c r="E28" s="30">
        <f>IFERROR(VLOOKUP(A28,'[1]CONSOLIDADO GENERAL'!C20:H414,5,FALSE),0)</f>
        <v>31623000</v>
      </c>
      <c r="F28" s="26">
        <f>IFERROR(VLOOKUP(A28,'[1]CONSOLIDADO GENERAL'!C20:I414,6,FALSE),0)</f>
        <v>0</v>
      </c>
      <c r="G28" s="26">
        <f>IFERROR(VLOOKUP(A28,'[1]Ejecución CONS 2023'!$C$11:$Q$403,5,FALSE),0)</f>
        <v>0</v>
      </c>
      <c r="H28" s="26">
        <f>IFERROR(VLOOKUP(A28,'[1]Ejecución CONS 2023'!$C$11:$Q$403,6,FALSE),0)</f>
        <v>0</v>
      </c>
      <c r="I28" s="26">
        <f>IFERROR(VLOOKUP(A28,'[1]Ejecución CONS 2023'!$C$11:$Q$403,7,FALSE),0)</f>
        <v>0</v>
      </c>
      <c r="J28" s="26">
        <f>IFERROR(VLOOKUP(A28,'[1]Ejecución CONS 2023'!$C$11:$Q$403,8,FALSE),0)</f>
        <v>0</v>
      </c>
      <c r="K28" s="26">
        <f>IFERROR(VLOOKUP(A28,'[1]Ejecución CONS 2023'!$C$11:$Q$403,9,FALSE),0)</f>
        <v>0</v>
      </c>
      <c r="L28" s="26">
        <f>IFERROR(VLOOKUP(A28,'[1]Ejecución CONS 2023'!$C$11:$Q$403,10,FALSE),0)</f>
        <v>0</v>
      </c>
      <c r="M28" s="26">
        <f>IFERROR(VLOOKUP(A28,'[1]Ejecución CONS 2023'!$C$11:$Q$403,11,FALSE),0)</f>
        <v>0</v>
      </c>
      <c r="R28" s="30">
        <f t="shared" si="9"/>
        <v>0</v>
      </c>
      <c r="S28" s="30">
        <f t="shared" si="5"/>
        <v>0</v>
      </c>
      <c r="T28" s="30">
        <f t="shared" si="6"/>
        <v>0</v>
      </c>
      <c r="U28" s="30">
        <f t="shared" si="1"/>
        <v>0</v>
      </c>
      <c r="V28" s="30">
        <f t="shared" si="2"/>
        <v>0</v>
      </c>
      <c r="W28" s="31">
        <f t="shared" si="3"/>
        <v>0</v>
      </c>
      <c r="X28" s="31"/>
    </row>
    <row r="29" spans="1:24" x14ac:dyDescent="0.25">
      <c r="A29" s="24" t="str">
        <f t="shared" si="4"/>
        <v>2.2.9</v>
      </c>
      <c r="B29" s="29" t="s">
        <v>40</v>
      </c>
      <c r="C29" s="30">
        <f t="shared" si="8"/>
        <v>0</v>
      </c>
      <c r="D29" s="30">
        <f>IFERROR(VLOOKUP(A29,'[1]CONSOLIDADO GENERAL'!C21:G415,3,FALSE),0)</f>
        <v>1259798</v>
      </c>
      <c r="E29" s="30">
        <f>IFERROR(VLOOKUP(A29,'[1]CONSOLIDADO GENERAL'!C21:H415,5,FALSE),0)</f>
        <v>6344798</v>
      </c>
      <c r="F29" s="26">
        <f>IFERROR(VLOOKUP(A29,'[1]CONSOLIDADO GENERAL'!C21:I415,6,FALSE),0)</f>
        <v>0</v>
      </c>
      <c r="G29" s="26">
        <f>IFERROR(VLOOKUP(A29,'[1]Ejecución CONS 2023'!$C$11:$Q$403,5,FALSE),0)</f>
        <v>0</v>
      </c>
      <c r="H29" s="26">
        <f>IFERROR(VLOOKUP(A29,'[1]Ejecución CONS 2023'!$C$11:$Q$403,6,FALSE),0)</f>
        <v>0</v>
      </c>
      <c r="I29" s="26">
        <f>IFERROR(VLOOKUP(A29,'[1]Ejecución CONS 2023'!$C$11:$Q$403,7,FALSE),0)</f>
        <v>0</v>
      </c>
      <c r="J29" s="26">
        <f>IFERROR(VLOOKUP(A29,'[1]Ejecución CONS 2023'!$C$11:$Q$403,8,FALSE),0)</f>
        <v>0</v>
      </c>
      <c r="K29" s="26">
        <f>IFERROR(VLOOKUP(A29,'[1]Ejecución CONS 2023'!$C$11:$Q$403,9,FALSE),0)</f>
        <v>0</v>
      </c>
      <c r="L29" s="26">
        <f>IFERROR(VLOOKUP(A29,'[1]Ejecución CONS 2023'!$C$11:$Q$403,10,FALSE),0)</f>
        <v>0</v>
      </c>
      <c r="M29" s="26">
        <f>IFERROR(VLOOKUP(A29,'[1]Ejecución CONS 2023'!$C$11:$Q$403,11,FALSE),0)</f>
        <v>0</v>
      </c>
      <c r="R29" s="30">
        <f t="shared" si="9"/>
        <v>0</v>
      </c>
      <c r="S29" s="30">
        <f t="shared" si="5"/>
        <v>0</v>
      </c>
      <c r="T29" s="30">
        <f t="shared" si="6"/>
        <v>0</v>
      </c>
      <c r="U29" s="30">
        <f t="shared" si="1"/>
        <v>0</v>
      </c>
      <c r="V29" s="30">
        <f t="shared" si="2"/>
        <v>0</v>
      </c>
      <c r="W29" s="31">
        <f t="shared" si="3"/>
        <v>0</v>
      </c>
      <c r="X29" s="31"/>
    </row>
    <row r="30" spans="1:24" x14ac:dyDescent="0.25">
      <c r="A30" s="24" t="str">
        <f t="shared" si="4"/>
        <v>2.3 -</v>
      </c>
      <c r="B30" s="7" t="s">
        <v>41</v>
      </c>
      <c r="C30" s="11">
        <f>SUM(C31:C39)</f>
        <v>0</v>
      </c>
      <c r="D30" s="11">
        <f>SUM(D31:D39)</f>
        <v>71988811</v>
      </c>
      <c r="E30" s="11">
        <f>SUM(E31:E39)</f>
        <v>69732754.939999998</v>
      </c>
      <c r="F30" s="9">
        <f t="shared" ref="F30:Q30" si="10">SUM(F31:F39)</f>
        <v>0</v>
      </c>
      <c r="G30" s="9">
        <f t="shared" si="10"/>
        <v>0</v>
      </c>
      <c r="H30" s="9">
        <f t="shared" si="10"/>
        <v>0</v>
      </c>
      <c r="I30" s="9">
        <f t="shared" si="10"/>
        <v>0</v>
      </c>
      <c r="J30" s="9">
        <f t="shared" si="10"/>
        <v>0</v>
      </c>
      <c r="K30" s="9">
        <f t="shared" si="10"/>
        <v>0</v>
      </c>
      <c r="L30" s="9">
        <f t="shared" si="10"/>
        <v>0</v>
      </c>
      <c r="M30" s="9">
        <f t="shared" si="10"/>
        <v>0</v>
      </c>
      <c r="N30" s="9">
        <f t="shared" si="10"/>
        <v>0</v>
      </c>
      <c r="O30" s="9">
        <f t="shared" si="10"/>
        <v>0</v>
      </c>
      <c r="P30" s="9">
        <f t="shared" si="10"/>
        <v>0</v>
      </c>
      <c r="Q30" s="9">
        <f t="shared" si="10"/>
        <v>0</v>
      </c>
      <c r="R30" s="11">
        <f>SUM(R31:R39)</f>
        <v>0</v>
      </c>
      <c r="S30" s="11">
        <f t="shared" si="5"/>
        <v>0</v>
      </c>
      <c r="T30" s="11">
        <f t="shared" si="6"/>
        <v>0</v>
      </c>
      <c r="U30" s="11">
        <f t="shared" si="1"/>
        <v>0</v>
      </c>
      <c r="V30" s="11">
        <f t="shared" si="2"/>
        <v>0</v>
      </c>
      <c r="W30" s="10">
        <f t="shared" si="3"/>
        <v>0</v>
      </c>
      <c r="X30" s="10"/>
    </row>
    <row r="31" spans="1:24" x14ac:dyDescent="0.25">
      <c r="A31" s="24" t="str">
        <f t="shared" si="4"/>
        <v>2.3.1</v>
      </c>
      <c r="B31" s="29" t="s">
        <v>42</v>
      </c>
      <c r="C31" s="30">
        <f>SUM(F31:Q31)</f>
        <v>0</v>
      </c>
      <c r="D31" s="30">
        <f>IFERROR(VLOOKUP(A31,'[1]CONSOLIDADO GENERAL'!C23:G417,3,FALSE),0)</f>
        <v>1299276</v>
      </c>
      <c r="E31" s="30">
        <f>IFERROR(VLOOKUP(A31,'[1]CONSOLIDADO GENERAL'!C23:H417,5,FALSE),0)</f>
        <v>3012276</v>
      </c>
      <c r="F31" s="26">
        <f>IFERROR(VLOOKUP(A31,'[1]CONSOLIDADO GENERAL'!C23:I417,6,FALSE),0)</f>
        <v>0</v>
      </c>
      <c r="G31" s="26">
        <f>IFERROR(VLOOKUP(A31,'[1]Ejecución CONS 2023'!$C$11:$Q$403,5,FALSE),0)</f>
        <v>0</v>
      </c>
      <c r="H31" s="26">
        <f>IFERROR(VLOOKUP(A31,'[1]Ejecución CONS 2023'!$C$11:$Q$403,6,FALSE),0)</f>
        <v>0</v>
      </c>
      <c r="R31" s="30">
        <f t="shared" ref="R31:R39" si="11">SUM(F31:Q31)</f>
        <v>0</v>
      </c>
      <c r="S31" s="30">
        <f t="shared" si="5"/>
        <v>0</v>
      </c>
      <c r="T31" s="30">
        <f t="shared" si="6"/>
        <v>0</v>
      </c>
      <c r="U31" s="30">
        <f t="shared" si="1"/>
        <v>0</v>
      </c>
      <c r="V31" s="30">
        <f t="shared" si="2"/>
        <v>0</v>
      </c>
      <c r="W31" s="31">
        <f t="shared" si="3"/>
        <v>0</v>
      </c>
      <c r="X31" s="31"/>
    </row>
    <row r="32" spans="1:24" x14ac:dyDescent="0.25">
      <c r="A32" s="24" t="str">
        <f t="shared" si="4"/>
        <v>2.3.2</v>
      </c>
      <c r="B32" s="29" t="s">
        <v>43</v>
      </c>
      <c r="C32" s="30">
        <f>SUM(F32:Q32)</f>
        <v>0</v>
      </c>
      <c r="D32" s="30">
        <f>IFERROR(VLOOKUP(A32,'[1]CONSOLIDADO GENERAL'!C24:G418,3,FALSE),0)</f>
        <v>2260200</v>
      </c>
      <c r="E32" s="30">
        <f>IFERROR(VLOOKUP(A32,'[1]CONSOLIDADO GENERAL'!C24:H418,5,FALSE),0)</f>
        <v>3816180.6</v>
      </c>
      <c r="F32" s="26">
        <f>IFERROR(VLOOKUP(A32,'[1]CONSOLIDADO GENERAL'!C24:I418,6,FALSE),0)</f>
        <v>0</v>
      </c>
      <c r="G32" s="26">
        <f>IFERROR(VLOOKUP(A32,'[1]Ejecución CONS 2023'!$C$11:$Q$403,5,FALSE),0)</f>
        <v>0</v>
      </c>
      <c r="H32" s="26">
        <f>IFERROR(VLOOKUP(A32,'[1]Ejecución CONS 2023'!$C$11:$Q$403,6,FALSE),0)</f>
        <v>0</v>
      </c>
      <c r="R32" s="30">
        <f t="shared" si="11"/>
        <v>0</v>
      </c>
      <c r="S32" s="30">
        <f t="shared" si="5"/>
        <v>0</v>
      </c>
      <c r="T32" s="30">
        <f t="shared" si="6"/>
        <v>0</v>
      </c>
      <c r="U32" s="30">
        <f t="shared" si="1"/>
        <v>0</v>
      </c>
      <c r="V32" s="30">
        <f t="shared" si="2"/>
        <v>0</v>
      </c>
      <c r="W32" s="30">
        <f t="shared" si="3"/>
        <v>0</v>
      </c>
      <c r="X32" s="31"/>
    </row>
    <row r="33" spans="1:24" ht="30" x14ac:dyDescent="0.25">
      <c r="A33" s="24" t="str">
        <f t="shared" si="4"/>
        <v>2.3.3</v>
      </c>
      <c r="B33" s="29" t="s">
        <v>44</v>
      </c>
      <c r="C33" s="30">
        <f>SUM(F33:Q33)</f>
        <v>0</v>
      </c>
      <c r="D33" s="30">
        <f>IFERROR(VLOOKUP(A33,'[1]CONSOLIDADO GENERAL'!C25:G419,3,FALSE),0)</f>
        <v>8741471</v>
      </c>
      <c r="E33" s="30">
        <f>IFERROR(VLOOKUP(A33,'[1]CONSOLIDADO GENERAL'!C25:H419,5,FALSE),0)</f>
        <v>12292956</v>
      </c>
      <c r="F33" s="26">
        <f>IFERROR(VLOOKUP(A33,'[1]CONSOLIDADO GENERAL'!C25:I419,6,FALSE),0)</f>
        <v>0</v>
      </c>
      <c r="G33" s="26">
        <f>IFERROR(VLOOKUP(A33,'[1]Ejecución CONS 2023'!$C$11:$Q$403,5,FALSE),0)</f>
        <v>0</v>
      </c>
      <c r="H33" s="26">
        <f>IFERROR(VLOOKUP(A33,'[1]Ejecución CONS 2023'!$C$11:$Q$403,6,FALSE),0)</f>
        <v>0</v>
      </c>
      <c r="R33" s="30">
        <f t="shared" si="11"/>
        <v>0</v>
      </c>
      <c r="S33" s="30">
        <f t="shared" si="5"/>
        <v>0</v>
      </c>
      <c r="T33" s="30">
        <f t="shared" si="6"/>
        <v>0</v>
      </c>
      <c r="U33" s="30">
        <f t="shared" si="1"/>
        <v>0</v>
      </c>
      <c r="V33" s="30">
        <f t="shared" si="2"/>
        <v>0</v>
      </c>
      <c r="W33" s="31">
        <f t="shared" si="3"/>
        <v>0</v>
      </c>
      <c r="X33" s="31"/>
    </row>
    <row r="34" spans="1:24" ht="21" customHeight="1" x14ac:dyDescent="0.25">
      <c r="A34" s="24" t="s">
        <v>45</v>
      </c>
      <c r="B34" s="29" t="s">
        <v>46</v>
      </c>
      <c r="C34" s="30">
        <f t="shared" ref="C34:C39" si="12">SUM(F34:Q34)</f>
        <v>0</v>
      </c>
      <c r="D34" s="30">
        <f>IFERROR(VLOOKUP(A34,'[1]CONSOLIDADO GENERAL'!C26:G420,3,FALSE),0)</f>
        <v>227355</v>
      </c>
      <c r="E34" s="30">
        <f>IFERROR(VLOOKUP(A34,'[1]CONSOLIDADO GENERAL'!C26:H420,5,FALSE),0)</f>
        <v>1593490.81</v>
      </c>
      <c r="F34" s="26">
        <f>IFERROR(VLOOKUP(A34,'[1]CONSOLIDADO GENERAL'!C26:I420,6,FALSE),0)</f>
        <v>0</v>
      </c>
      <c r="G34" s="26">
        <f>IFERROR(VLOOKUP(A34,'[1]Ejecución CONS 2023'!$C$11:$Q$403,5,FALSE),0)</f>
        <v>0</v>
      </c>
      <c r="H34" s="26">
        <f>IFERROR(VLOOKUP(A34,'[1]Ejecución CONS 2023'!$C$11:$Q$403,6,FALSE),0)</f>
        <v>0</v>
      </c>
      <c r="R34" s="30">
        <f t="shared" si="11"/>
        <v>0</v>
      </c>
      <c r="S34" s="30">
        <f t="shared" si="5"/>
        <v>0</v>
      </c>
      <c r="T34" s="30">
        <f t="shared" si="6"/>
        <v>0</v>
      </c>
      <c r="U34" s="30">
        <f t="shared" si="1"/>
        <v>0</v>
      </c>
      <c r="V34" s="30">
        <f t="shared" si="2"/>
        <v>0</v>
      </c>
      <c r="W34" s="30">
        <f t="shared" si="3"/>
        <v>0</v>
      </c>
      <c r="X34" s="31"/>
    </row>
    <row r="35" spans="1:24" ht="21" customHeight="1" x14ac:dyDescent="0.25">
      <c r="A35" s="24" t="str">
        <f t="shared" si="4"/>
        <v>2.3.5</v>
      </c>
      <c r="B35" s="29" t="s">
        <v>47</v>
      </c>
      <c r="C35" s="30">
        <f t="shared" si="12"/>
        <v>0</v>
      </c>
      <c r="D35" s="30">
        <f>IFERROR(VLOOKUP(A35,'[1]CONSOLIDADO GENERAL'!C27:G421,3,FALSE),0)</f>
        <v>4000</v>
      </c>
      <c r="E35" s="30">
        <f>IFERROR(VLOOKUP(A35,'[1]CONSOLIDADO GENERAL'!C27:H421,5,FALSE),0)</f>
        <v>286305</v>
      </c>
      <c r="F35" s="26">
        <f>IFERROR(VLOOKUP(A35,'[1]CONSOLIDADO GENERAL'!C27:I421,6,FALSE),0)</f>
        <v>0</v>
      </c>
      <c r="G35" s="26">
        <f>IFERROR(VLOOKUP(A35,'[1]Ejecución CONS 2023'!$C$11:$Q$403,5,FALSE),0)</f>
        <v>0</v>
      </c>
      <c r="H35" s="26">
        <f>IFERROR(VLOOKUP(A35,'[1]Ejecución CONS 2023'!$C$11:$Q$403,6,FALSE),0)</f>
        <v>0</v>
      </c>
      <c r="R35" s="30">
        <f t="shared" si="11"/>
        <v>0</v>
      </c>
      <c r="S35" s="30">
        <f t="shared" si="5"/>
        <v>0</v>
      </c>
      <c r="T35" s="30">
        <f t="shared" si="6"/>
        <v>0</v>
      </c>
      <c r="U35" s="30">
        <f t="shared" si="1"/>
        <v>0</v>
      </c>
      <c r="V35" s="30">
        <f t="shared" si="2"/>
        <v>0</v>
      </c>
      <c r="W35" s="30">
        <f t="shared" si="3"/>
        <v>0</v>
      </c>
      <c r="X35" s="31"/>
    </row>
    <row r="36" spans="1:24" ht="21.75" customHeight="1" x14ac:dyDescent="0.25">
      <c r="A36" s="24" t="str">
        <f t="shared" si="4"/>
        <v>2.3.6</v>
      </c>
      <c r="B36" s="29" t="s">
        <v>48</v>
      </c>
      <c r="C36" s="30">
        <f t="shared" si="12"/>
        <v>0</v>
      </c>
      <c r="D36" s="30">
        <f>IFERROR(VLOOKUP(A36,'[1]CONSOLIDADO GENERAL'!C28:G422,3,FALSE),0)</f>
        <v>264006</v>
      </c>
      <c r="E36" s="30">
        <f>IFERROR(VLOOKUP(A36,'[1]CONSOLIDADO GENERAL'!C28:H422,5,FALSE),0)</f>
        <v>1219481</v>
      </c>
      <c r="F36" s="26">
        <f>IFERROR(VLOOKUP(A36,'[1]CONSOLIDADO GENERAL'!C28:I422,6,FALSE),0)</f>
        <v>0</v>
      </c>
      <c r="G36" s="26">
        <f>IFERROR(VLOOKUP(A36,'[1]Ejecución CONS 2023'!$C$11:$Q$403,5,FALSE),0)</f>
        <v>0</v>
      </c>
      <c r="H36" s="26">
        <f>IFERROR(VLOOKUP(A36,'[1]Ejecución CONS 2023'!$C$11:$Q$403,6,FALSE),0)</f>
        <v>0</v>
      </c>
      <c r="R36" s="30">
        <f t="shared" si="11"/>
        <v>0</v>
      </c>
      <c r="S36" s="30">
        <f t="shared" si="5"/>
        <v>0</v>
      </c>
      <c r="T36" s="30">
        <f t="shared" si="6"/>
        <v>0</v>
      </c>
      <c r="U36" s="30">
        <f t="shared" si="1"/>
        <v>0</v>
      </c>
      <c r="V36" s="30">
        <f t="shared" si="2"/>
        <v>0</v>
      </c>
      <c r="W36" s="30">
        <f t="shared" si="3"/>
        <v>0</v>
      </c>
      <c r="X36" s="31"/>
    </row>
    <row r="37" spans="1:24" ht="30" x14ac:dyDescent="0.25">
      <c r="A37" s="24" t="str">
        <f t="shared" si="4"/>
        <v>2.3.7</v>
      </c>
      <c r="B37" s="29" t="s">
        <v>49</v>
      </c>
      <c r="C37" s="30">
        <f t="shared" si="12"/>
        <v>0</v>
      </c>
      <c r="D37" s="30">
        <f>IFERROR(VLOOKUP(A37,'[1]CONSOLIDADO GENERAL'!C29:G423,3,FALSE),0)</f>
        <v>6642621</v>
      </c>
      <c r="E37" s="30">
        <f>IFERROR(VLOOKUP(A37,'[1]CONSOLIDADO GENERAL'!C29:H423,5,FALSE),0)</f>
        <v>9838709.5</v>
      </c>
      <c r="F37" s="26">
        <f>IFERROR(VLOOKUP(A37,'[1]CONSOLIDADO GENERAL'!C29:I423,6,FALSE),0)</f>
        <v>0</v>
      </c>
      <c r="G37" s="26">
        <f>IFERROR(VLOOKUP(A37,'[1]Ejecución CONS 2023'!$C$11:$Q$403,5,FALSE),0)</f>
        <v>0</v>
      </c>
      <c r="H37" s="26">
        <f>IFERROR(VLOOKUP(A37,'[1]Ejecución CONS 2023'!$C$11:$Q$403,6,FALSE),0)</f>
        <v>0</v>
      </c>
      <c r="R37" s="30">
        <f t="shared" si="11"/>
        <v>0</v>
      </c>
      <c r="S37" s="30">
        <f t="shared" si="5"/>
        <v>0</v>
      </c>
      <c r="T37" s="30">
        <f t="shared" si="6"/>
        <v>0</v>
      </c>
      <c r="U37" s="30">
        <f t="shared" si="1"/>
        <v>0</v>
      </c>
      <c r="V37" s="30">
        <f t="shared" si="2"/>
        <v>0</v>
      </c>
      <c r="W37" s="31">
        <f t="shared" si="3"/>
        <v>0</v>
      </c>
      <c r="X37" s="31"/>
    </row>
    <row r="38" spans="1:24" ht="30" x14ac:dyDescent="0.25">
      <c r="A38" s="24" t="str">
        <f t="shared" si="4"/>
        <v>2.3.8</v>
      </c>
      <c r="B38" s="29" t="s">
        <v>50</v>
      </c>
      <c r="C38" s="30">
        <f t="shared" si="12"/>
        <v>0</v>
      </c>
      <c r="D38" s="30">
        <f>IFERROR(VLOOKUP(A38,'[1]CONSOLIDADO GENERAL'!C30:G424,3,FALSE),0)</f>
        <v>0</v>
      </c>
      <c r="E38" s="30">
        <f>IFERROR(VLOOKUP(A38,'[1]CONSOLIDADO GENERAL'!C30:H424,5,FALSE),0)</f>
        <v>0</v>
      </c>
      <c r="F38" s="26">
        <f>IFERROR(VLOOKUP(A38,'[1]CONSOLIDADO GENERAL'!C30:I424,6,FALSE),0)</f>
        <v>0</v>
      </c>
      <c r="G38" s="26">
        <f>IFERROR(VLOOKUP(A38,'[1]Ejecución CONS 2023'!$C$11:$Q$403,5,FALSE),0)</f>
        <v>0</v>
      </c>
      <c r="H38" s="26">
        <f>IFERROR(VLOOKUP(A38,'[1]Ejecución CONS 2023'!$C$11:$Q$403,6,FALSE),0)</f>
        <v>0</v>
      </c>
      <c r="R38" s="30"/>
      <c r="S38" s="30">
        <f t="shared" si="5"/>
        <v>0</v>
      </c>
      <c r="T38" s="30">
        <f t="shared" si="6"/>
        <v>0</v>
      </c>
      <c r="U38" s="30">
        <f t="shared" si="1"/>
        <v>0</v>
      </c>
      <c r="V38" s="30">
        <f t="shared" si="2"/>
        <v>0</v>
      </c>
      <c r="W38" s="30">
        <f t="shared" si="3"/>
        <v>0</v>
      </c>
      <c r="X38" s="31"/>
    </row>
    <row r="39" spans="1:24" ht="30" x14ac:dyDescent="0.25">
      <c r="A39" s="24" t="str">
        <f t="shared" si="4"/>
        <v>2.3.9</v>
      </c>
      <c r="B39" s="29" t="s">
        <v>51</v>
      </c>
      <c r="C39" s="30">
        <f t="shared" si="12"/>
        <v>0</v>
      </c>
      <c r="D39" s="30">
        <f>IFERROR(VLOOKUP(A39,'[1]CONSOLIDADO GENERAL'!C31:G425,3,FALSE),0)</f>
        <v>52549882</v>
      </c>
      <c r="E39" s="30">
        <f>IFERROR(VLOOKUP(A39,'[1]CONSOLIDADO GENERAL'!C31:H425,5,FALSE),0)</f>
        <v>37673356.030000001</v>
      </c>
      <c r="F39" s="26">
        <f>IFERROR(VLOOKUP(A39,'[1]CONSOLIDADO GENERAL'!C31:I425,6,FALSE),0)</f>
        <v>0</v>
      </c>
      <c r="G39" s="26">
        <f>IFERROR(VLOOKUP(A39,'[1]Ejecución CONS 2023'!$C$11:$Q$403,5,FALSE),0)</f>
        <v>0</v>
      </c>
      <c r="H39" s="26">
        <f>IFERROR(VLOOKUP(A39,'[1]Ejecución CONS 2023'!$C$11:$Q$403,6,FALSE),0)</f>
        <v>0</v>
      </c>
      <c r="R39" s="30">
        <f t="shared" si="11"/>
        <v>0</v>
      </c>
      <c r="S39" s="30">
        <f t="shared" si="5"/>
        <v>0</v>
      </c>
      <c r="T39" s="30">
        <f t="shared" si="6"/>
        <v>0</v>
      </c>
      <c r="U39" s="30">
        <f t="shared" si="1"/>
        <v>0</v>
      </c>
      <c r="V39" s="30">
        <f t="shared" si="2"/>
        <v>0</v>
      </c>
      <c r="W39" s="31">
        <f t="shared" si="3"/>
        <v>0</v>
      </c>
      <c r="X39" s="31"/>
    </row>
    <row r="40" spans="1:24" x14ac:dyDescent="0.25">
      <c r="A40" s="24" t="str">
        <f t="shared" si="4"/>
        <v>2.4 -</v>
      </c>
      <c r="B40" s="7" t="s">
        <v>52</v>
      </c>
      <c r="C40" s="11">
        <f>SUM(C41:C47)</f>
        <v>0</v>
      </c>
      <c r="D40" s="11">
        <f>SUM(D41:D47)</f>
        <v>0</v>
      </c>
      <c r="E40" s="11">
        <f>SUM(E41:E47)</f>
        <v>0</v>
      </c>
      <c r="F40" s="9">
        <f>SUM(F42:F47)</f>
        <v>0</v>
      </c>
      <c r="G40" s="9">
        <f t="shared" ref="G40:H40" si="13">SUM(G41:G47)</f>
        <v>0</v>
      </c>
      <c r="H40" s="9">
        <f t="shared" si="13"/>
        <v>0</v>
      </c>
      <c r="I40" s="9"/>
      <c r="J40" s="9"/>
      <c r="K40" s="9"/>
      <c r="L40" s="9"/>
      <c r="M40" s="9"/>
      <c r="N40" s="9"/>
      <c r="O40" s="9"/>
      <c r="P40" s="9"/>
      <c r="Q40" s="9"/>
      <c r="R40" s="11">
        <f>SUM(R41:R47)</f>
        <v>0</v>
      </c>
      <c r="S40" s="11">
        <f t="shared" si="5"/>
        <v>0</v>
      </c>
      <c r="T40" s="11">
        <f t="shared" si="6"/>
        <v>0</v>
      </c>
      <c r="U40" s="11">
        <f t="shared" si="1"/>
        <v>0</v>
      </c>
      <c r="V40" s="11">
        <f t="shared" si="2"/>
        <v>0</v>
      </c>
      <c r="W40" s="11">
        <f t="shared" si="3"/>
        <v>0</v>
      </c>
      <c r="X40" s="10"/>
    </row>
    <row r="41" spans="1:24" x14ac:dyDescent="0.25">
      <c r="A41" s="24" t="str">
        <f t="shared" si="4"/>
        <v>2.4.1</v>
      </c>
      <c r="B41" s="29" t="s">
        <v>53</v>
      </c>
      <c r="C41" s="30">
        <f>SUM(F41:Q41)</f>
        <v>0</v>
      </c>
      <c r="D41" s="30">
        <f>IFERROR(VLOOKUP(A41,'[1]CONSOLIDADO GENERAL'!C33:G427,3,FALSE),0)</f>
        <v>0</v>
      </c>
      <c r="E41" s="30">
        <f>IFERROR(VLOOKUP(A41,'[1]CONSOLIDADO GENERAL'!C33:H427,5,FALSE),0)</f>
        <v>0</v>
      </c>
      <c r="F41" s="26">
        <f>IFERROR(VLOOKUP(A41,'[1]CONSOLIDADO GENERAL'!C33:I427,6,FALSE),0)</f>
        <v>0</v>
      </c>
      <c r="G41" s="26">
        <f>IFERROR(VLOOKUP(A41,'[1]Ejecución CONS 2023'!$C$11:$Q$403,5,FALSE),0)</f>
        <v>0</v>
      </c>
      <c r="H41" s="26">
        <f>IFERROR(VLOOKUP(A41,'[1]Ejecución CONS 2023'!$C$11:$Q$403,6,FALSE),0)</f>
        <v>0</v>
      </c>
      <c r="R41" s="30">
        <f t="shared" ref="R41:R47" si="14">SUM(F41:Q41)</f>
        <v>0</v>
      </c>
      <c r="S41" s="30">
        <f t="shared" si="5"/>
        <v>0</v>
      </c>
      <c r="T41" s="30">
        <f t="shared" si="6"/>
        <v>0</v>
      </c>
      <c r="U41" s="30">
        <f t="shared" si="1"/>
        <v>0</v>
      </c>
      <c r="V41" s="30">
        <f t="shared" si="2"/>
        <v>0</v>
      </c>
      <c r="W41" s="30">
        <f t="shared" si="3"/>
        <v>0</v>
      </c>
      <c r="X41" s="31"/>
    </row>
    <row r="42" spans="1:24" ht="30" x14ac:dyDescent="0.25">
      <c r="A42" s="24" t="str">
        <f t="shared" si="4"/>
        <v>2.4.2</v>
      </c>
      <c r="B42" s="29" t="s">
        <v>54</v>
      </c>
      <c r="C42" s="30">
        <f>SUM(F42:Q42)</f>
        <v>0</v>
      </c>
      <c r="D42" s="30">
        <f>IFERROR(VLOOKUP(A42,'[1]CONSOLIDADO GENERAL'!C34:G428,3,FALSE),0)</f>
        <v>0</v>
      </c>
      <c r="E42" s="30">
        <f>IFERROR(VLOOKUP(A42,'[1]CONSOLIDADO GENERAL'!C34:H428,5,FALSE),0)</f>
        <v>0</v>
      </c>
      <c r="F42" s="26">
        <f>IFERROR(VLOOKUP(A42,'[1]CONSOLIDADO GENERAL'!C34:I428,6,FALSE),0)</f>
        <v>0</v>
      </c>
      <c r="G42" s="26">
        <f>IFERROR(VLOOKUP(A42,'[1]Ejecución CONS 2023'!$C$11:$Q$403,5,FALSE),0)</f>
        <v>0</v>
      </c>
      <c r="H42" s="26">
        <f>IFERROR(VLOOKUP(A42,'[1]Ejecución CONS 2023'!$C$11:$Q$403,6,FALSE),0)</f>
        <v>0</v>
      </c>
      <c r="R42" s="30">
        <f t="shared" si="14"/>
        <v>0</v>
      </c>
      <c r="S42" s="30">
        <f t="shared" si="5"/>
        <v>0</v>
      </c>
      <c r="T42" s="30">
        <f t="shared" si="6"/>
        <v>0</v>
      </c>
      <c r="U42" s="30">
        <f t="shared" si="1"/>
        <v>0</v>
      </c>
      <c r="V42" s="30">
        <f t="shared" si="2"/>
        <v>0</v>
      </c>
      <c r="W42" s="30">
        <f t="shared" si="3"/>
        <v>0</v>
      </c>
      <c r="X42" s="31"/>
    </row>
    <row r="43" spans="1:24" ht="30" x14ac:dyDescent="0.25">
      <c r="A43" s="24" t="str">
        <f t="shared" si="4"/>
        <v>2.4.3</v>
      </c>
      <c r="B43" s="29" t="s">
        <v>55</v>
      </c>
      <c r="C43" s="30">
        <f>SUM(F43:Q43)</f>
        <v>0</v>
      </c>
      <c r="D43" s="30">
        <f>IFERROR(VLOOKUP(A43,'[1]CONSOLIDADO GENERAL'!C35:G429,3,FALSE),0)</f>
        <v>0</v>
      </c>
      <c r="E43" s="30">
        <f>IFERROR(VLOOKUP(A43,'[1]CONSOLIDADO GENERAL'!C35:H429,5,FALSE),0)</f>
        <v>0</v>
      </c>
      <c r="F43" s="26">
        <f>IFERROR(VLOOKUP(A43,'[1]CONSOLIDADO GENERAL'!C35:I429,6,FALSE),0)</f>
        <v>0</v>
      </c>
      <c r="G43" s="26">
        <f>IFERROR(VLOOKUP(A43,'[1]Ejecución CONS 2023'!$C$11:$Q$403,5,FALSE),0)</f>
        <v>0</v>
      </c>
      <c r="H43" s="26">
        <f>IFERROR(VLOOKUP(A43,'[1]Ejecución CONS 2023'!$C$11:$Q$403,6,FALSE),0)</f>
        <v>0</v>
      </c>
      <c r="R43" s="30"/>
      <c r="S43" s="30">
        <f t="shared" si="5"/>
        <v>0</v>
      </c>
      <c r="T43" s="30">
        <f t="shared" si="6"/>
        <v>0</v>
      </c>
      <c r="U43" s="30">
        <f t="shared" si="1"/>
        <v>0</v>
      </c>
      <c r="V43" s="30">
        <f t="shared" si="2"/>
        <v>0</v>
      </c>
      <c r="W43" s="30">
        <f t="shared" si="3"/>
        <v>0</v>
      </c>
      <c r="X43" s="31"/>
    </row>
    <row r="44" spans="1:24" ht="30" x14ac:dyDescent="0.25">
      <c r="A44" s="24" t="str">
        <f t="shared" si="4"/>
        <v>2.4.4</v>
      </c>
      <c r="B44" s="29" t="s">
        <v>56</v>
      </c>
      <c r="C44" s="30">
        <f>SUM(F44:Q44)</f>
        <v>0</v>
      </c>
      <c r="D44" s="30">
        <f>IFERROR(VLOOKUP(A44,'[1]CONSOLIDADO GENERAL'!C36:G430,3,FALSE),0)</f>
        <v>0</v>
      </c>
      <c r="E44" s="30">
        <f>IFERROR(VLOOKUP(A44,'[1]CONSOLIDADO GENERAL'!C36:H430,5,FALSE),0)</f>
        <v>0</v>
      </c>
      <c r="F44" s="26">
        <f>IFERROR(VLOOKUP(A44,'[1]CONSOLIDADO GENERAL'!C36:I430,6,FALSE),0)</f>
        <v>0</v>
      </c>
      <c r="G44" s="26">
        <f>IFERROR(VLOOKUP(A44,'[1]Ejecución CONS 2023'!$C$11:$Q$403,5,FALSE),0)</f>
        <v>0</v>
      </c>
      <c r="H44" s="26">
        <f>IFERROR(VLOOKUP(A44,'[1]Ejecución CONS 2023'!$C$11:$Q$403,6,FALSE),0)</f>
        <v>0</v>
      </c>
      <c r="R44" s="30">
        <f t="shared" si="14"/>
        <v>0</v>
      </c>
      <c r="S44" s="30">
        <f t="shared" si="5"/>
        <v>0</v>
      </c>
      <c r="T44" s="30">
        <f t="shared" si="6"/>
        <v>0</v>
      </c>
      <c r="U44" s="30">
        <f t="shared" si="1"/>
        <v>0</v>
      </c>
      <c r="V44" s="30">
        <f t="shared" si="2"/>
        <v>0</v>
      </c>
      <c r="W44" s="30">
        <f t="shared" si="3"/>
        <v>0</v>
      </c>
      <c r="X44" s="31"/>
    </row>
    <row r="45" spans="1:24" ht="30" x14ac:dyDescent="0.25">
      <c r="A45" s="24" t="str">
        <f t="shared" si="4"/>
        <v>2.4.5</v>
      </c>
      <c r="B45" s="29" t="s">
        <v>57</v>
      </c>
      <c r="C45" s="30"/>
      <c r="D45" s="30">
        <f>IFERROR(VLOOKUP(A45,'[1]CONSOLIDADO GENERAL'!C37:G431,3,FALSE),0)</f>
        <v>0</v>
      </c>
      <c r="E45" s="30">
        <f>IFERROR(VLOOKUP(A45,'[1]CONSOLIDADO GENERAL'!C37:H431,5,FALSE),0)</f>
        <v>0</v>
      </c>
      <c r="F45" s="26">
        <f>IFERROR(VLOOKUP(A45,'[1]CONSOLIDADO GENERAL'!C37:I431,6,FALSE),0)</f>
        <v>0</v>
      </c>
      <c r="G45" s="26">
        <f>IFERROR(VLOOKUP(A45,'[1]Ejecución CONS 2023'!$C$11:$Q$403,5,FALSE),0)</f>
        <v>0</v>
      </c>
      <c r="H45" s="26">
        <f>IFERROR(VLOOKUP(A45,'[1]Ejecución CONS 2023'!$C$11:$Q$403,6,FALSE),0)</f>
        <v>0</v>
      </c>
      <c r="R45" s="30"/>
      <c r="S45" s="30">
        <f t="shared" si="5"/>
        <v>0</v>
      </c>
      <c r="T45" s="30">
        <f t="shared" si="6"/>
        <v>0</v>
      </c>
      <c r="U45" s="30">
        <f t="shared" si="1"/>
        <v>0</v>
      </c>
      <c r="V45" s="30">
        <f t="shared" si="2"/>
        <v>0</v>
      </c>
      <c r="W45" s="30">
        <f t="shared" si="3"/>
        <v>0</v>
      </c>
      <c r="X45" s="31"/>
    </row>
    <row r="46" spans="1:24" x14ac:dyDescent="0.25">
      <c r="A46" s="24" t="str">
        <f t="shared" si="4"/>
        <v>2.4.7</v>
      </c>
      <c r="B46" s="29" t="s">
        <v>58</v>
      </c>
      <c r="C46" s="30">
        <f>SUM(F46:Q46)</f>
        <v>0</v>
      </c>
      <c r="D46" s="30">
        <f>IFERROR(VLOOKUP(A46,'[1]CONSOLIDADO GENERAL'!C38:G432,3,FALSE),0)</f>
        <v>0</v>
      </c>
      <c r="E46" s="30">
        <f>IFERROR(VLOOKUP(A46,'[1]CONSOLIDADO GENERAL'!C38:H432,5,FALSE),0)</f>
        <v>0</v>
      </c>
      <c r="F46" s="26">
        <f>IFERROR(VLOOKUP(A46,'[1]CONSOLIDADO GENERAL'!C38:I432,6,FALSE),0)</f>
        <v>0</v>
      </c>
      <c r="G46" s="26">
        <f>IFERROR(VLOOKUP(A46,'[1]Ejecución CONS 2023'!$C$11:$Q$403,5,FALSE),0)</f>
        <v>0</v>
      </c>
      <c r="H46" s="26">
        <f>IFERROR(VLOOKUP(A46,'[1]Ejecución CONS 2023'!$C$11:$Q$403,6,FALSE),0)</f>
        <v>0</v>
      </c>
      <c r="R46" s="30">
        <f t="shared" si="14"/>
        <v>0</v>
      </c>
      <c r="S46" s="30">
        <f t="shared" si="5"/>
        <v>0</v>
      </c>
      <c r="T46" s="30">
        <f t="shared" si="6"/>
        <v>0</v>
      </c>
      <c r="U46" s="30">
        <f t="shared" si="1"/>
        <v>0</v>
      </c>
      <c r="V46" s="30">
        <f t="shared" si="2"/>
        <v>0</v>
      </c>
      <c r="W46" s="30">
        <f t="shared" si="3"/>
        <v>0</v>
      </c>
      <c r="X46" s="31"/>
    </row>
    <row r="47" spans="1:24" ht="30" x14ac:dyDescent="0.25">
      <c r="A47" s="24" t="str">
        <f t="shared" si="4"/>
        <v>2.4.9</v>
      </c>
      <c r="B47" s="29" t="s">
        <v>59</v>
      </c>
      <c r="C47" s="30">
        <f>SUM(F47:Q47)</f>
        <v>0</v>
      </c>
      <c r="D47" s="30">
        <f>IFERROR(VLOOKUP(A47,'[1]CONSOLIDADO GENERAL'!C39:G433,3,FALSE),0)</f>
        <v>0</v>
      </c>
      <c r="E47" s="30">
        <f>IFERROR(VLOOKUP(A47,'[1]CONSOLIDADO GENERAL'!C39:H433,5,FALSE),0)</f>
        <v>0</v>
      </c>
      <c r="F47" s="26">
        <f>IFERROR(VLOOKUP(A47,'[1]CONSOLIDADO GENERAL'!C39:I433,6,FALSE),0)</f>
        <v>0</v>
      </c>
      <c r="G47" s="26">
        <f>IFERROR(VLOOKUP(A47,'[1]Ejecución CONS 2023'!$C$11:$Q$403,5,FALSE),0)</f>
        <v>0</v>
      </c>
      <c r="H47" s="26">
        <f>IFERROR(VLOOKUP(A47,'[1]Ejecución CONS 2023'!$C$11:$Q$403,6,FALSE),0)</f>
        <v>0</v>
      </c>
      <c r="R47" s="30">
        <f t="shared" si="14"/>
        <v>0</v>
      </c>
      <c r="S47" s="30">
        <f t="shared" si="5"/>
        <v>0</v>
      </c>
      <c r="T47" s="30">
        <f t="shared" si="6"/>
        <v>0</v>
      </c>
      <c r="U47" s="30">
        <f t="shared" si="1"/>
        <v>0</v>
      </c>
      <c r="V47" s="30">
        <f t="shared" si="2"/>
        <v>0</v>
      </c>
      <c r="W47" s="30">
        <f t="shared" si="3"/>
        <v>0</v>
      </c>
      <c r="X47" s="31"/>
    </row>
    <row r="48" spans="1:24" x14ac:dyDescent="0.25">
      <c r="A48" s="24" t="str">
        <f t="shared" si="4"/>
        <v>2.5 -</v>
      </c>
      <c r="B48" s="7" t="s">
        <v>60</v>
      </c>
      <c r="C48" s="11">
        <f>SUM(C49:C55)</f>
        <v>0</v>
      </c>
      <c r="D48" s="11">
        <f>SUM(D49:D55)</f>
        <v>0</v>
      </c>
      <c r="E48" s="11">
        <f>SUM(E49:E55)</f>
        <v>0</v>
      </c>
      <c r="F48" s="9">
        <f>IFERROR(VLOOKUP(A48,'[1]Ejecución CONS 2023'!$C$11:$Q$403,4,FALSE),0)+'[2]7213 Ejecución OAI '!F48</f>
        <v>0</v>
      </c>
      <c r="G48" s="9">
        <f t="shared" ref="G48:Q48" si="15">SUM(G49:G55)</f>
        <v>0</v>
      </c>
      <c r="H48" s="9">
        <f t="shared" si="15"/>
        <v>0</v>
      </c>
      <c r="I48" s="9">
        <f t="shared" si="15"/>
        <v>0</v>
      </c>
      <c r="J48" s="9">
        <f t="shared" si="15"/>
        <v>0</v>
      </c>
      <c r="K48" s="9">
        <f t="shared" si="15"/>
        <v>0</v>
      </c>
      <c r="L48" s="9">
        <f t="shared" si="15"/>
        <v>0</v>
      </c>
      <c r="M48" s="9">
        <f t="shared" si="15"/>
        <v>0</v>
      </c>
      <c r="N48" s="9">
        <f t="shared" si="15"/>
        <v>0</v>
      </c>
      <c r="O48" s="9">
        <f t="shared" si="15"/>
        <v>0</v>
      </c>
      <c r="P48" s="9">
        <f t="shared" si="15"/>
        <v>0</v>
      </c>
      <c r="Q48" s="9">
        <f t="shared" si="15"/>
        <v>0</v>
      </c>
      <c r="R48" s="11">
        <f>SUM(R49:R55)</f>
        <v>0</v>
      </c>
      <c r="S48" s="11">
        <f t="shared" si="5"/>
        <v>0</v>
      </c>
      <c r="T48" s="11">
        <f t="shared" si="6"/>
        <v>0</v>
      </c>
      <c r="U48" s="11">
        <f t="shared" si="1"/>
        <v>0</v>
      </c>
      <c r="V48" s="11">
        <f t="shared" si="2"/>
        <v>0</v>
      </c>
      <c r="W48" s="11">
        <f t="shared" si="3"/>
        <v>0</v>
      </c>
      <c r="X48" s="10"/>
    </row>
    <row r="49" spans="1:24" x14ac:dyDescent="0.25">
      <c r="A49" s="24" t="str">
        <f t="shared" si="4"/>
        <v>2.5.1</v>
      </c>
      <c r="B49" s="29" t="s">
        <v>61</v>
      </c>
      <c r="C49" s="30">
        <f t="shared" ref="C49:C55" si="16">SUM(F49:Q49)</f>
        <v>0</v>
      </c>
      <c r="D49" s="30">
        <f>IFERROR(VLOOKUP(A49,'[1]CONSOLIDADO GENERAL'!C41:G435,3,FALSE),0)</f>
        <v>0</v>
      </c>
      <c r="E49" s="30">
        <f>IFERROR(VLOOKUP(A49,'[1]CONSOLIDADO GENERAL'!C41:H435,5,FALSE),0)</f>
        <v>0</v>
      </c>
      <c r="F49" s="26">
        <f>IFERROR(VLOOKUP(A49,'[1]CONSOLIDADO GENERAL'!C41:I435,6,FALSE),0)</f>
        <v>0</v>
      </c>
      <c r="G49" s="26">
        <f>IFERROR(VLOOKUP(A49,'[1]Ejecución CONS 2023'!$C$11:$Q$403,5,FALSE),0)</f>
        <v>0</v>
      </c>
      <c r="H49" s="26">
        <f>IFERROR(VLOOKUP(A49,'[1]Ejecución CONS 2023'!$C$11:$Q$403,6,FALSE),0)</f>
        <v>0</v>
      </c>
      <c r="I49" s="26">
        <f>IFERROR(VLOOKUP(A49,'[1]Ejecución CONS 2023'!$C$11:$Q$403,7,FALSE),0)</f>
        <v>0</v>
      </c>
      <c r="J49" s="26">
        <f>IFERROR(VLOOKUP(A49,'[1]Ejecución CONS 2023'!$C$11:$Q$403,8,FALSE),0)</f>
        <v>0</v>
      </c>
      <c r="K49" s="26">
        <f>IFERROR(VLOOKUP(A49,'[1]Ejecución CONS 2023'!$C$11:$Q$403,9,FALSE),0)</f>
        <v>0</v>
      </c>
      <c r="L49" s="26">
        <f>IFERROR(VLOOKUP(A49,'[1]Ejecución CONS 2023'!$C$11:$Q$403,10,FALSE),0)</f>
        <v>0</v>
      </c>
      <c r="M49" s="26">
        <f>IFERROR(VLOOKUP(A49,'[1]Ejecución CONS 2023'!$C$11:$Q$403,11,FALSE),0)</f>
        <v>0</v>
      </c>
      <c r="N49" s="26">
        <f>IFERROR(VLOOKUP(A49,'[1]Ejecución CONS 2023'!$C$11:$Q$403,12,FALSE),0)</f>
        <v>0</v>
      </c>
      <c r="O49" s="26">
        <f>IFERROR(VLOOKUP(B49,'[1]Ejecución CONS 2023'!$C$11:$Q$403,13,FALSE),0)</f>
        <v>0</v>
      </c>
      <c r="P49" s="26">
        <f>IFERROR(VLOOKUP(A49,'[1]Ejecución CONS 2023'!$C$11:$Q$403,14,FALSE),0)</f>
        <v>0</v>
      </c>
      <c r="Q49" s="26">
        <f>IFERROR(VLOOKUP(A49,'[1]Ejecución CONS 2023'!$C$11:$Q$403,15,FALSE),0)</f>
        <v>0</v>
      </c>
      <c r="R49" s="30">
        <f t="shared" ref="R49:R55" si="17">SUM(F49:Q49)</f>
        <v>0</v>
      </c>
      <c r="S49" s="30">
        <f t="shared" si="5"/>
        <v>0</v>
      </c>
      <c r="T49" s="30">
        <f t="shared" si="6"/>
        <v>0</v>
      </c>
      <c r="U49" s="30">
        <f t="shared" si="1"/>
        <v>0</v>
      </c>
      <c r="V49" s="30">
        <f t="shared" si="2"/>
        <v>0</v>
      </c>
      <c r="W49" s="30">
        <f t="shared" si="3"/>
        <v>0</v>
      </c>
      <c r="X49" s="31"/>
    </row>
    <row r="50" spans="1:24" ht="30" x14ac:dyDescent="0.25">
      <c r="A50" s="24" t="str">
        <f t="shared" si="4"/>
        <v>2.5.2</v>
      </c>
      <c r="B50" s="29" t="s">
        <v>62</v>
      </c>
      <c r="C50" s="30">
        <f t="shared" si="16"/>
        <v>0</v>
      </c>
      <c r="D50" s="30">
        <f>IFERROR(VLOOKUP(A50,'[1]CONSOLIDADO GENERAL'!C42:G436,3,FALSE),0)</f>
        <v>0</v>
      </c>
      <c r="E50" s="30">
        <f>IFERROR(VLOOKUP(A50,'[1]CONSOLIDADO GENERAL'!C42:H436,5,FALSE),0)</f>
        <v>0</v>
      </c>
      <c r="F50" s="26">
        <f>IFERROR(VLOOKUP(A50,'[1]CONSOLIDADO GENERAL'!C42:I436,6,FALSE),0)</f>
        <v>0</v>
      </c>
      <c r="G50" s="26">
        <f>IFERROR(VLOOKUP(A50,'[1]Ejecución CONS 2023'!$C$11:$Q$403,5,FALSE),0)</f>
        <v>0</v>
      </c>
      <c r="H50" s="26">
        <f>IFERROR(VLOOKUP(A50,'[1]Ejecución CONS 2023'!$C$11:$Q$403,6,FALSE),0)</f>
        <v>0</v>
      </c>
      <c r="I50" s="26">
        <f>IFERROR(VLOOKUP(A50,'[1]Ejecución CONS 2023'!$C$11:$Q$403,7,FALSE),0)</f>
        <v>0</v>
      </c>
      <c r="J50" s="26">
        <f>IFERROR(VLOOKUP(A50,'[1]Ejecución CONS 2023'!$C$11:$Q$403,8,FALSE),0)</f>
        <v>0</v>
      </c>
      <c r="K50" s="26">
        <f>IFERROR(VLOOKUP(A50,'[1]Ejecución CONS 2023'!$C$11:$Q$403,9,FALSE),0)</f>
        <v>0</v>
      </c>
      <c r="L50" s="26">
        <f>IFERROR(VLOOKUP(A50,'[1]Ejecución CONS 2023'!$C$11:$Q$403,10,FALSE),0)</f>
        <v>0</v>
      </c>
      <c r="M50" s="26">
        <f>IFERROR(VLOOKUP(A50,'[1]Ejecución CONS 2023'!$C$11:$Q$403,11,FALSE),0)</f>
        <v>0</v>
      </c>
      <c r="N50" s="26">
        <f>IFERROR(VLOOKUP(A50,'[1]Ejecución CONS 2023'!$C$11:$Q$403,12,FALSE),0)</f>
        <v>0</v>
      </c>
      <c r="O50" s="26">
        <f>IFERROR(VLOOKUP(B50,'[1]Ejecución CONS 2023'!$C$11:$Q$403,13,FALSE),0)</f>
        <v>0</v>
      </c>
      <c r="P50" s="26">
        <f>IFERROR(VLOOKUP(A50,'[1]Ejecución CONS 2023'!$C$11:$Q$403,14,FALSE),0)</f>
        <v>0</v>
      </c>
      <c r="Q50" s="26">
        <f>IFERROR(VLOOKUP(A50,'[1]Ejecución CONS 2023'!$C$11:$Q$403,15,FALSE),0)</f>
        <v>0</v>
      </c>
      <c r="R50" s="30">
        <f t="shared" si="17"/>
        <v>0</v>
      </c>
      <c r="S50" s="30">
        <f t="shared" si="5"/>
        <v>0</v>
      </c>
      <c r="T50" s="30">
        <f t="shared" si="6"/>
        <v>0</v>
      </c>
      <c r="U50" s="30">
        <f t="shared" si="1"/>
        <v>0</v>
      </c>
      <c r="V50" s="30">
        <f t="shared" si="2"/>
        <v>0</v>
      </c>
      <c r="W50" s="30">
        <f t="shared" si="3"/>
        <v>0</v>
      </c>
      <c r="X50" s="31"/>
    </row>
    <row r="51" spans="1:24" ht="30" x14ac:dyDescent="0.25">
      <c r="A51" s="24" t="str">
        <f t="shared" si="4"/>
        <v>2.5.3</v>
      </c>
      <c r="B51" s="29" t="s">
        <v>63</v>
      </c>
      <c r="C51" s="30">
        <f t="shared" si="16"/>
        <v>0</v>
      </c>
      <c r="D51" s="30">
        <f>IFERROR(VLOOKUP(A51,'[1]CONSOLIDADO GENERAL'!C43:G437,3,FALSE),0)</f>
        <v>0</v>
      </c>
      <c r="E51" s="30">
        <f>IFERROR(VLOOKUP(A51,'[1]CONSOLIDADO GENERAL'!C43:H437,5,FALSE),0)</f>
        <v>0</v>
      </c>
      <c r="F51" s="26">
        <f>IFERROR(VLOOKUP(A51,'[1]CONSOLIDADO GENERAL'!C43:I437,6,FALSE),0)</f>
        <v>0</v>
      </c>
      <c r="G51" s="26">
        <f>IFERROR(VLOOKUP(A51,'[1]Ejecución CONS 2023'!$C$11:$Q$403,5,FALSE),0)</f>
        <v>0</v>
      </c>
      <c r="H51" s="26">
        <f>IFERROR(VLOOKUP(A51,'[1]Ejecución CONS 2023'!$C$11:$Q$403,6,FALSE),0)</f>
        <v>0</v>
      </c>
      <c r="I51" s="26">
        <f>IFERROR(VLOOKUP(A51,'[1]Ejecución CONS 2023'!$C$11:$Q$403,7,FALSE),0)</f>
        <v>0</v>
      </c>
      <c r="J51" s="26">
        <f>IFERROR(VLOOKUP(A51,'[1]Ejecución CONS 2023'!$C$11:$Q$403,8,FALSE),0)</f>
        <v>0</v>
      </c>
      <c r="K51" s="26">
        <f>IFERROR(VLOOKUP(A51,'[1]Ejecución CONS 2023'!$C$11:$Q$403,9,FALSE),0)</f>
        <v>0</v>
      </c>
      <c r="L51" s="26">
        <f>IFERROR(VLOOKUP(A51,'[1]Ejecución CONS 2023'!$C$11:$Q$403,10,FALSE),0)</f>
        <v>0</v>
      </c>
      <c r="M51" s="26">
        <f>IFERROR(VLOOKUP(A51,'[1]Ejecución CONS 2023'!$C$11:$Q$403,11,FALSE),0)</f>
        <v>0</v>
      </c>
      <c r="N51" s="26">
        <f>IFERROR(VLOOKUP(A51,'[1]Ejecución CONS 2023'!$C$11:$Q$403,12,FALSE),0)</f>
        <v>0</v>
      </c>
      <c r="O51" s="26">
        <f>IFERROR(VLOOKUP(B51,'[1]Ejecución CONS 2023'!$C$11:$Q$403,13,FALSE),0)</f>
        <v>0</v>
      </c>
      <c r="P51" s="26">
        <f>IFERROR(VLOOKUP(A51,'[1]Ejecución CONS 2023'!$C$11:$Q$403,14,FALSE),0)</f>
        <v>0</v>
      </c>
      <c r="Q51" s="26">
        <f>IFERROR(VLOOKUP(A51,'[1]Ejecución CONS 2023'!$C$11:$Q$403,15,FALSE),0)</f>
        <v>0</v>
      </c>
      <c r="R51" s="30"/>
      <c r="S51" s="30">
        <f t="shared" si="5"/>
        <v>0</v>
      </c>
      <c r="T51" s="30">
        <f t="shared" si="6"/>
        <v>0</v>
      </c>
      <c r="U51" s="30">
        <f t="shared" si="1"/>
        <v>0</v>
      </c>
      <c r="V51" s="30">
        <f t="shared" si="2"/>
        <v>0</v>
      </c>
      <c r="W51" s="30">
        <f t="shared" si="3"/>
        <v>0</v>
      </c>
      <c r="X51" s="31"/>
    </row>
    <row r="52" spans="1:24" ht="30" x14ac:dyDescent="0.25">
      <c r="A52" s="24" t="str">
        <f t="shared" si="4"/>
        <v>2.5.4</v>
      </c>
      <c r="B52" s="29" t="s">
        <v>64</v>
      </c>
      <c r="C52" s="30">
        <f t="shared" si="16"/>
        <v>0</v>
      </c>
      <c r="D52" s="30">
        <f>IFERROR(VLOOKUP(A52,'[1]CONSOLIDADO GENERAL'!C44:G438,3,FALSE),0)</f>
        <v>0</v>
      </c>
      <c r="E52" s="30">
        <f>IFERROR(VLOOKUP(A52,'[1]CONSOLIDADO GENERAL'!C44:H438,5,FALSE),0)</f>
        <v>0</v>
      </c>
      <c r="F52" s="26">
        <f>IFERROR(VLOOKUP(A52,'[1]CONSOLIDADO GENERAL'!C44:I438,6,FALSE),0)</f>
        <v>0</v>
      </c>
      <c r="G52" s="26">
        <f>IFERROR(VLOOKUP(A52,'[1]Ejecución CONS 2023'!$C$11:$Q$403,5,FALSE),0)</f>
        <v>0</v>
      </c>
      <c r="H52" s="26">
        <f>IFERROR(VLOOKUP(A52,'[1]Ejecución CONS 2023'!$C$11:$Q$403,6,FALSE),0)</f>
        <v>0</v>
      </c>
      <c r="I52" s="26">
        <f>IFERROR(VLOOKUP(A52,'[1]Ejecución CONS 2023'!$C$11:$Q$403,7,FALSE),0)</f>
        <v>0</v>
      </c>
      <c r="J52" s="26">
        <f>IFERROR(VLOOKUP(A52,'[1]Ejecución CONS 2023'!$C$11:$Q$403,8,FALSE),0)</f>
        <v>0</v>
      </c>
      <c r="K52" s="26">
        <f>IFERROR(VLOOKUP(A52,'[1]Ejecución CONS 2023'!$C$11:$Q$403,9,FALSE),0)</f>
        <v>0</v>
      </c>
      <c r="L52" s="26">
        <f>IFERROR(VLOOKUP(A52,'[1]Ejecución CONS 2023'!$C$11:$Q$403,10,FALSE),0)</f>
        <v>0</v>
      </c>
      <c r="M52" s="26">
        <f>IFERROR(VLOOKUP(A52,'[1]Ejecución CONS 2023'!$C$11:$Q$403,11,FALSE),0)</f>
        <v>0</v>
      </c>
      <c r="N52" s="26">
        <f>IFERROR(VLOOKUP(A52,'[1]Ejecución CONS 2023'!$C$11:$Q$403,12,FALSE),0)</f>
        <v>0</v>
      </c>
      <c r="O52" s="26">
        <f>IFERROR(VLOOKUP(B52,'[1]Ejecución CONS 2023'!$C$11:$Q$403,13,FALSE),0)</f>
        <v>0</v>
      </c>
      <c r="P52" s="26">
        <f>IFERROR(VLOOKUP(A52,'[1]Ejecución CONS 2023'!$C$11:$Q$403,14,FALSE),0)</f>
        <v>0</v>
      </c>
      <c r="Q52" s="26">
        <f>IFERROR(VLOOKUP(A52,'[1]Ejecución CONS 2023'!$C$11:$Q$403,15,FALSE),0)</f>
        <v>0</v>
      </c>
      <c r="R52" s="30">
        <f t="shared" si="17"/>
        <v>0</v>
      </c>
      <c r="S52" s="30">
        <f t="shared" si="5"/>
        <v>0</v>
      </c>
      <c r="T52" s="30">
        <f t="shared" si="6"/>
        <v>0</v>
      </c>
      <c r="U52" s="30">
        <f t="shared" si="1"/>
        <v>0</v>
      </c>
      <c r="V52" s="30">
        <f t="shared" si="2"/>
        <v>0</v>
      </c>
      <c r="W52" s="30">
        <f t="shared" si="3"/>
        <v>0</v>
      </c>
      <c r="X52" s="31"/>
    </row>
    <row r="53" spans="1:24" ht="30" x14ac:dyDescent="0.25">
      <c r="A53" s="24" t="str">
        <f t="shared" si="4"/>
        <v>2.5.5</v>
      </c>
      <c r="B53" s="29" t="s">
        <v>65</v>
      </c>
      <c r="C53" s="30">
        <f t="shared" si="16"/>
        <v>0</v>
      </c>
      <c r="D53" s="30">
        <f>IFERROR(VLOOKUP(A53,'[1]CONSOLIDADO GENERAL'!C45:G439,3,FALSE),0)</f>
        <v>0</v>
      </c>
      <c r="E53" s="30">
        <f>IFERROR(VLOOKUP(A53,'[1]CONSOLIDADO GENERAL'!C45:H439,5,FALSE),0)</f>
        <v>0</v>
      </c>
      <c r="F53" s="26">
        <f>IFERROR(VLOOKUP(A53,'[1]CONSOLIDADO GENERAL'!C45:I439,6,FALSE),0)</f>
        <v>0</v>
      </c>
      <c r="G53" s="26">
        <f>IFERROR(VLOOKUP(A53,'[1]Ejecución CONS 2023'!$C$11:$Q$403,5,FALSE),0)</f>
        <v>0</v>
      </c>
      <c r="H53" s="26">
        <f>IFERROR(VLOOKUP(A53,'[1]Ejecución CONS 2023'!$C$11:$Q$403,6,FALSE),0)</f>
        <v>0</v>
      </c>
      <c r="I53" s="26">
        <f>IFERROR(VLOOKUP(A53,'[1]Ejecución CONS 2023'!$C$11:$Q$403,7,FALSE),0)</f>
        <v>0</v>
      </c>
      <c r="J53" s="26">
        <f>IFERROR(VLOOKUP(A53,'[1]Ejecución CONS 2023'!$C$11:$Q$403,8,FALSE),0)</f>
        <v>0</v>
      </c>
      <c r="K53" s="26">
        <f>IFERROR(VLOOKUP(A53,'[1]Ejecución CONS 2023'!$C$11:$Q$403,9,FALSE),0)</f>
        <v>0</v>
      </c>
      <c r="L53" s="26">
        <f>IFERROR(VLOOKUP(A53,'[1]Ejecución CONS 2023'!$C$11:$Q$403,10,FALSE),0)</f>
        <v>0</v>
      </c>
      <c r="M53" s="26">
        <f>IFERROR(VLOOKUP(A53,'[1]Ejecución CONS 2023'!$C$11:$Q$403,11,FALSE),0)</f>
        <v>0</v>
      </c>
      <c r="N53" s="26">
        <f>IFERROR(VLOOKUP(A53,'[1]Ejecución CONS 2023'!$C$11:$Q$403,12,FALSE),0)</f>
        <v>0</v>
      </c>
      <c r="O53" s="26">
        <f>IFERROR(VLOOKUP(B53,'[1]Ejecución CONS 2023'!$C$11:$Q$403,13,FALSE),0)</f>
        <v>0</v>
      </c>
      <c r="P53" s="26">
        <f>IFERROR(VLOOKUP(A53,'[1]Ejecución CONS 2023'!$C$11:$Q$403,14,FALSE),0)</f>
        <v>0</v>
      </c>
      <c r="Q53" s="26">
        <f>IFERROR(VLOOKUP(A53,'[1]Ejecución CONS 2023'!$C$11:$Q$403,15,FALSE),0)</f>
        <v>0</v>
      </c>
      <c r="R53" s="30"/>
      <c r="S53" s="30">
        <f t="shared" si="5"/>
        <v>0</v>
      </c>
      <c r="T53" s="30">
        <f t="shared" si="6"/>
        <v>0</v>
      </c>
      <c r="U53" s="30">
        <f t="shared" si="1"/>
        <v>0</v>
      </c>
      <c r="V53" s="30">
        <f t="shared" si="2"/>
        <v>0</v>
      </c>
      <c r="W53" s="30">
        <f t="shared" si="3"/>
        <v>0</v>
      </c>
      <c r="X53" s="31"/>
    </row>
    <row r="54" spans="1:24" x14ac:dyDescent="0.25">
      <c r="A54" s="24" t="str">
        <f t="shared" si="4"/>
        <v>2.5.6</v>
      </c>
      <c r="B54" s="29" t="s">
        <v>66</v>
      </c>
      <c r="C54" s="30">
        <f t="shared" si="16"/>
        <v>0</v>
      </c>
      <c r="D54" s="30">
        <f>IFERROR(VLOOKUP(A54,'[1]CONSOLIDADO GENERAL'!C46:G440,3,FALSE),0)</f>
        <v>0</v>
      </c>
      <c r="E54" s="30">
        <f>IFERROR(VLOOKUP(A54,'[1]CONSOLIDADO GENERAL'!C46:H440,5,FALSE),0)</f>
        <v>0</v>
      </c>
      <c r="F54" s="26">
        <f>IFERROR(VLOOKUP(A54,'[1]CONSOLIDADO GENERAL'!C46:I440,6,FALSE),0)</f>
        <v>0</v>
      </c>
      <c r="G54" s="26">
        <f>IFERROR(VLOOKUP(A54,'[1]Ejecución CONS 2023'!$C$11:$Q$403,5,FALSE),0)</f>
        <v>0</v>
      </c>
      <c r="H54" s="26">
        <f>IFERROR(VLOOKUP(A54,'[1]Ejecución CONS 2023'!$C$11:$Q$403,6,FALSE),0)</f>
        <v>0</v>
      </c>
      <c r="I54" s="26">
        <f>IFERROR(VLOOKUP(A54,'[1]Ejecución CONS 2023'!$C$11:$Q$403,7,FALSE),0)</f>
        <v>0</v>
      </c>
      <c r="J54" s="26">
        <f>IFERROR(VLOOKUP(A54,'[1]Ejecución CONS 2023'!$C$11:$Q$403,8,FALSE),0)</f>
        <v>0</v>
      </c>
      <c r="K54" s="26">
        <f>IFERROR(VLOOKUP(A54,'[1]Ejecución CONS 2023'!$C$11:$Q$403,9,FALSE),0)</f>
        <v>0</v>
      </c>
      <c r="L54" s="26">
        <f>IFERROR(VLOOKUP(A54,'[1]Ejecución CONS 2023'!$C$11:$Q$403,10,FALSE),0)</f>
        <v>0</v>
      </c>
      <c r="M54" s="26">
        <f>IFERROR(VLOOKUP(A54,'[1]Ejecución CONS 2023'!$C$11:$Q$403,11,FALSE),0)</f>
        <v>0</v>
      </c>
      <c r="N54" s="26">
        <f>IFERROR(VLOOKUP(A54,'[1]Ejecución CONS 2023'!$C$11:$Q$403,12,FALSE),0)</f>
        <v>0</v>
      </c>
      <c r="O54" s="26">
        <f>IFERROR(VLOOKUP(B54,'[1]Ejecución CONS 2023'!$C$11:$Q$403,13,FALSE),0)</f>
        <v>0</v>
      </c>
      <c r="P54" s="26">
        <f>IFERROR(VLOOKUP(A54,'[1]Ejecución CONS 2023'!$C$11:$Q$403,14,FALSE),0)</f>
        <v>0</v>
      </c>
      <c r="Q54" s="26">
        <f>IFERROR(VLOOKUP(A54,'[1]Ejecución CONS 2023'!$C$11:$Q$403,15,FALSE),0)</f>
        <v>0</v>
      </c>
      <c r="R54" s="30"/>
      <c r="S54" s="30">
        <f t="shared" si="5"/>
        <v>0</v>
      </c>
      <c r="T54" s="30">
        <f t="shared" si="6"/>
        <v>0</v>
      </c>
      <c r="U54" s="30">
        <f t="shared" si="1"/>
        <v>0</v>
      </c>
      <c r="V54" s="30">
        <f t="shared" si="2"/>
        <v>0</v>
      </c>
      <c r="W54" s="30">
        <f t="shared" si="3"/>
        <v>0</v>
      </c>
      <c r="X54" s="31"/>
    </row>
    <row r="55" spans="1:24" ht="30" x14ac:dyDescent="0.25">
      <c r="A55" s="24" t="str">
        <f t="shared" si="4"/>
        <v>2.5.9</v>
      </c>
      <c r="B55" s="29" t="s">
        <v>67</v>
      </c>
      <c r="C55" s="30">
        <f t="shared" si="16"/>
        <v>0</v>
      </c>
      <c r="D55" s="30">
        <f>IFERROR(VLOOKUP(A55,'[1]CONSOLIDADO GENERAL'!C47:G441,3,FALSE),0)</f>
        <v>0</v>
      </c>
      <c r="E55" s="30">
        <f>IFERROR(VLOOKUP(A55,'[1]CONSOLIDADO GENERAL'!C47:H441,5,FALSE),0)</f>
        <v>0</v>
      </c>
      <c r="F55" s="26">
        <f>IFERROR(VLOOKUP(A55,'[1]CONSOLIDADO GENERAL'!C47:I441,6,FALSE),0)</f>
        <v>0</v>
      </c>
      <c r="G55" s="26">
        <f>IFERROR(VLOOKUP(A55,'[1]Ejecución CONS 2023'!$C$11:$Q$403,5,FALSE),0)</f>
        <v>0</v>
      </c>
      <c r="H55" s="26">
        <f>IFERROR(VLOOKUP(A55,'[1]Ejecución CONS 2023'!$C$11:$Q$403,6,FALSE),0)</f>
        <v>0</v>
      </c>
      <c r="I55" s="26">
        <f>IFERROR(VLOOKUP(A55,'[1]Ejecución CONS 2023'!$C$11:$Q$403,7,FALSE),0)</f>
        <v>0</v>
      </c>
      <c r="J55" s="26">
        <f>IFERROR(VLOOKUP(A55,'[1]Ejecución CONS 2023'!$C$11:$Q$403,8,FALSE),0)</f>
        <v>0</v>
      </c>
      <c r="K55" s="26">
        <f>IFERROR(VLOOKUP(A55,'[1]Ejecución CONS 2023'!$C$11:$Q$403,9,FALSE),0)</f>
        <v>0</v>
      </c>
      <c r="L55" s="26">
        <f>IFERROR(VLOOKUP(A55,'[1]Ejecución CONS 2023'!$C$11:$Q$403,10,FALSE),0)</f>
        <v>0</v>
      </c>
      <c r="M55" s="26">
        <f>IFERROR(VLOOKUP(A55,'[1]Ejecución CONS 2023'!$C$11:$Q$403,11,FALSE),0)</f>
        <v>0</v>
      </c>
      <c r="N55" s="26">
        <f>IFERROR(VLOOKUP(A55,'[1]Ejecución CONS 2023'!$C$11:$Q$403,12,FALSE),0)</f>
        <v>0</v>
      </c>
      <c r="O55" s="26">
        <f>IFERROR(VLOOKUP(B55,'[1]Ejecución CONS 2023'!$C$11:$Q$403,13,FALSE),0)</f>
        <v>0</v>
      </c>
      <c r="P55" s="26">
        <f>IFERROR(VLOOKUP(A55,'[1]Ejecución CONS 2023'!$C$11:$Q$403,14,FALSE),0)</f>
        <v>0</v>
      </c>
      <c r="Q55" s="26">
        <f>IFERROR(VLOOKUP(A55,'[1]Ejecución CONS 2023'!$C$11:$Q$403,15,FALSE),0)</f>
        <v>0</v>
      </c>
      <c r="R55" s="30">
        <f t="shared" si="17"/>
        <v>0</v>
      </c>
      <c r="S55" s="30">
        <f t="shared" si="5"/>
        <v>0</v>
      </c>
      <c r="T55" s="30">
        <f t="shared" si="6"/>
        <v>0</v>
      </c>
      <c r="U55" s="30">
        <f t="shared" si="1"/>
        <v>0</v>
      </c>
      <c r="V55" s="30">
        <f t="shared" si="2"/>
        <v>0</v>
      </c>
      <c r="W55" s="30">
        <f t="shared" si="3"/>
        <v>0</v>
      </c>
      <c r="X55" s="31"/>
    </row>
    <row r="56" spans="1:24" x14ac:dyDescent="0.25">
      <c r="A56" s="24" t="str">
        <f t="shared" si="4"/>
        <v>2.6 -</v>
      </c>
      <c r="B56" s="7" t="s">
        <v>68</v>
      </c>
      <c r="C56" s="8">
        <f>SUM(C57:C65)</f>
        <v>0</v>
      </c>
      <c r="D56" s="8">
        <f>SUM(D57:D65)</f>
        <v>4287036</v>
      </c>
      <c r="E56" s="8">
        <f t="shared" ref="E56:R56" si="18">SUM(E57:E65)</f>
        <v>13458606.199999999</v>
      </c>
      <c r="F56" s="9">
        <f t="shared" si="18"/>
        <v>0</v>
      </c>
      <c r="G56" s="9">
        <f t="shared" si="18"/>
        <v>0</v>
      </c>
      <c r="H56" s="9">
        <f t="shared" si="18"/>
        <v>0</v>
      </c>
      <c r="I56" s="9">
        <f t="shared" si="18"/>
        <v>0</v>
      </c>
      <c r="J56" s="9">
        <f t="shared" si="18"/>
        <v>0</v>
      </c>
      <c r="K56" s="9">
        <f t="shared" si="18"/>
        <v>0</v>
      </c>
      <c r="L56" s="9">
        <f t="shared" si="18"/>
        <v>0</v>
      </c>
      <c r="M56" s="9">
        <f t="shared" si="18"/>
        <v>0</v>
      </c>
      <c r="N56" s="9">
        <f t="shared" si="18"/>
        <v>0</v>
      </c>
      <c r="O56" s="9">
        <f t="shared" si="18"/>
        <v>0</v>
      </c>
      <c r="P56" s="9">
        <f t="shared" si="18"/>
        <v>0</v>
      </c>
      <c r="Q56" s="9">
        <f t="shared" si="18"/>
        <v>0</v>
      </c>
      <c r="R56" s="8">
        <f t="shared" si="18"/>
        <v>0</v>
      </c>
      <c r="S56" s="8">
        <f t="shared" si="5"/>
        <v>0</v>
      </c>
      <c r="T56" s="8">
        <f t="shared" si="6"/>
        <v>0</v>
      </c>
      <c r="U56" s="8">
        <f t="shared" si="1"/>
        <v>0</v>
      </c>
      <c r="V56" s="8">
        <f t="shared" si="2"/>
        <v>0</v>
      </c>
      <c r="W56" s="10">
        <f t="shared" si="3"/>
        <v>0</v>
      </c>
      <c r="X56" s="10"/>
    </row>
    <row r="57" spans="1:24" x14ac:dyDescent="0.25">
      <c r="A57" s="24" t="str">
        <f t="shared" si="4"/>
        <v>2.6.1</v>
      </c>
      <c r="B57" s="29" t="s">
        <v>69</v>
      </c>
      <c r="C57" s="30">
        <f t="shared" ref="C57:C65" si="19">SUM(F57:Q57)</f>
        <v>0</v>
      </c>
      <c r="D57" s="30">
        <f>IFERROR(VLOOKUP(A57,'[1]CONSOLIDADO GENERAL'!C49:G443,3,FALSE),0)</f>
        <v>2663700</v>
      </c>
      <c r="E57" s="30">
        <f>IFERROR(VLOOKUP(A57,'[1]CONSOLIDADO GENERAL'!C49:H443,5,FALSE),0)</f>
        <v>4214538.12</v>
      </c>
      <c r="F57" s="26">
        <f>IFERROR(VLOOKUP(A57,'[1]CONSOLIDADO GENERAL'!C49:I443,6,FALSE),0)</f>
        <v>0</v>
      </c>
      <c r="G57" s="26">
        <f>IFERROR(VLOOKUP(A57,'[1]Ejecución CONS 2023'!$C$11:$Q$403,5,FALSE),0)</f>
        <v>0</v>
      </c>
      <c r="H57" s="26">
        <f>IFERROR(VLOOKUP(A57,'[1]Ejecución CONS 2023'!$C$11:$Q$403,6,FALSE),0)</f>
        <v>0</v>
      </c>
      <c r="I57" s="26">
        <f>IFERROR(VLOOKUP(A57,'[1]Ejecución CONS 2023'!$C$11:$Q$403,7,FALSE),0)</f>
        <v>0</v>
      </c>
      <c r="M57" s="26">
        <f>IFERROR(VLOOKUP(A57,'[1]Ejecución CONS 2023'!$C$11:$Q$403,11,FALSE),0)</f>
        <v>0</v>
      </c>
      <c r="O57" s="26">
        <f>IFERROR(VLOOKUP(B57,'[1]Ejecución CONS 2023'!$C$11:$Q$403,13,FALSE),0)</f>
        <v>0</v>
      </c>
      <c r="R57" s="30">
        <f t="shared" ref="R57:R65" si="20">SUM(F57:Q57)</f>
        <v>0</v>
      </c>
      <c r="S57" s="30">
        <f t="shared" si="5"/>
        <v>0</v>
      </c>
      <c r="T57" s="30">
        <f t="shared" si="6"/>
        <v>0</v>
      </c>
      <c r="U57" s="30">
        <f t="shared" si="1"/>
        <v>0</v>
      </c>
      <c r="V57" s="30">
        <f t="shared" si="2"/>
        <v>0</v>
      </c>
      <c r="W57" s="30">
        <f t="shared" si="3"/>
        <v>0</v>
      </c>
      <c r="X57" s="31"/>
    </row>
    <row r="58" spans="1:24" ht="30" x14ac:dyDescent="0.25">
      <c r="A58" s="24" t="str">
        <f t="shared" si="4"/>
        <v>2.6.2</v>
      </c>
      <c r="B58" s="29" t="s">
        <v>70</v>
      </c>
      <c r="C58" s="30">
        <f t="shared" si="19"/>
        <v>0</v>
      </c>
      <c r="D58" s="30">
        <f>IFERROR(VLOOKUP(A58,'[1]CONSOLIDADO GENERAL'!C50:G444,3,FALSE),0)</f>
        <v>78985</v>
      </c>
      <c r="E58" s="30">
        <f>IFERROR(VLOOKUP(A58,'[1]CONSOLIDADO GENERAL'!C50:H444,5,FALSE),0)</f>
        <v>1925982.49</v>
      </c>
      <c r="F58" s="26">
        <f>IFERROR(VLOOKUP(A58,'[1]CONSOLIDADO GENERAL'!C50:I444,6,FALSE),0)</f>
        <v>0</v>
      </c>
      <c r="G58" s="26">
        <f>IFERROR(VLOOKUP(A58,'[1]Ejecución CONS 2023'!$C$11:$Q$403,5,FALSE),0)</f>
        <v>0</v>
      </c>
      <c r="H58" s="26">
        <f>IFERROR(VLOOKUP(A58,'[1]Ejecución CONS 2023'!$C$11:$Q$403,6,FALSE),0)</f>
        <v>0</v>
      </c>
      <c r="I58" s="26">
        <f>IFERROR(VLOOKUP(A58,'[1]Ejecución CONS 2023'!$C$11:$Q$403,7,FALSE),0)</f>
        <v>0</v>
      </c>
      <c r="K58" s="26">
        <f>IFERROR(VLOOKUP(A58,'[1]Ejecución CONS 2023'!$C$11:$Q$403,9,FALSE),0)</f>
        <v>0</v>
      </c>
      <c r="M58" s="26">
        <f>IFERROR(VLOOKUP(A58,'[1]Ejecución CONS 2023'!$C$11:$Q$403,11,FALSE),0)</f>
        <v>0</v>
      </c>
      <c r="N58" s="26">
        <f>IFERROR(VLOOKUP(A58,'[1]Ejecución CONS 2023'!$C$11:$Q$403,12,FALSE),0)</f>
        <v>0</v>
      </c>
      <c r="O58" s="26">
        <f>IFERROR(VLOOKUP(B58,'[1]Ejecución CONS 2023'!$C$11:$Q$403,13,FALSE),0)</f>
        <v>0</v>
      </c>
      <c r="R58" s="30">
        <f t="shared" si="20"/>
        <v>0</v>
      </c>
      <c r="S58" s="30">
        <f t="shared" si="5"/>
        <v>0</v>
      </c>
      <c r="T58" s="30">
        <f t="shared" si="6"/>
        <v>0</v>
      </c>
      <c r="U58" s="30">
        <f t="shared" si="1"/>
        <v>0</v>
      </c>
      <c r="V58" s="30">
        <f t="shared" si="2"/>
        <v>0</v>
      </c>
      <c r="W58" s="30">
        <f t="shared" si="3"/>
        <v>0</v>
      </c>
      <c r="X58" s="31"/>
    </row>
    <row r="59" spans="1:24" ht="30" x14ac:dyDescent="0.25">
      <c r="A59" s="24" t="str">
        <f t="shared" si="4"/>
        <v>2.6.3</v>
      </c>
      <c r="B59" s="29" t="s">
        <v>71</v>
      </c>
      <c r="C59" s="30">
        <f t="shared" si="19"/>
        <v>0</v>
      </c>
      <c r="D59" s="30">
        <f>IFERROR(VLOOKUP(A59,'[1]CONSOLIDADO GENERAL'!C51:G445,3,FALSE),0)</f>
        <v>130624</v>
      </c>
      <c r="E59" s="30">
        <f>IFERROR(VLOOKUP(A59,'[1]CONSOLIDADO GENERAL'!C51:H445,5,FALSE),0)</f>
        <v>1246358.5900000001</v>
      </c>
      <c r="F59" s="26">
        <f>IFERROR(VLOOKUP(A59,'[1]CONSOLIDADO GENERAL'!C51:I445,6,FALSE),0)</f>
        <v>0</v>
      </c>
      <c r="G59" s="26">
        <f>IFERROR(VLOOKUP(A59,'[1]Ejecución CONS 2023'!$C$11:$Q$403,5,FALSE),0)</f>
        <v>0</v>
      </c>
      <c r="H59" s="26">
        <f>IFERROR(VLOOKUP(A59,'[1]Ejecución CONS 2023'!$C$11:$Q$403,6,FALSE),0)</f>
        <v>0</v>
      </c>
      <c r="I59" s="26">
        <f>IFERROR(VLOOKUP(A59,'[1]Ejecución CONS 2023'!$C$11:$Q$403,7,FALSE),0)</f>
        <v>0</v>
      </c>
      <c r="J59" s="26">
        <f>IFERROR(VLOOKUP(A59,'[1]Ejecución CONS 2023'!$C$11:$Q$403,8,FALSE),0)</f>
        <v>0</v>
      </c>
      <c r="K59" s="26">
        <f>IFERROR(VLOOKUP(A59,'[1]Ejecución CONS 2023'!$C$11:$Q$403,9,FALSE),0)</f>
        <v>0</v>
      </c>
      <c r="L59" s="26">
        <f>IFERROR(VLOOKUP(A59,'[1]Ejecución CONS 2023'!$C$11:$Q$403,10,FALSE),0)</f>
        <v>0</v>
      </c>
      <c r="M59" s="26">
        <f>IFERROR(VLOOKUP(A59,'[1]Ejecución CONS 2023'!$C$11:$Q$403,11,FALSE),0)</f>
        <v>0</v>
      </c>
      <c r="N59" s="26">
        <f>IFERROR(VLOOKUP(A59,'[1]Ejecución CONS 2023'!$C$11:$Q$403,12,FALSE),0)</f>
        <v>0</v>
      </c>
      <c r="O59" s="26">
        <f>IFERROR(VLOOKUP(B59,'[1]Ejecución CONS 2023'!$C$11:$Q$403,13,FALSE),0)</f>
        <v>0</v>
      </c>
      <c r="R59" s="30">
        <f t="shared" si="20"/>
        <v>0</v>
      </c>
      <c r="S59" s="30">
        <f t="shared" si="5"/>
        <v>0</v>
      </c>
      <c r="T59" s="30">
        <f t="shared" si="6"/>
        <v>0</v>
      </c>
      <c r="U59" s="30">
        <f t="shared" si="1"/>
        <v>0</v>
      </c>
      <c r="V59" s="30">
        <f t="shared" si="2"/>
        <v>0</v>
      </c>
      <c r="W59" s="30">
        <f t="shared" si="3"/>
        <v>0</v>
      </c>
      <c r="X59" s="31"/>
    </row>
    <row r="60" spans="1:24" ht="30" x14ac:dyDescent="0.25">
      <c r="A60" s="24" t="str">
        <f t="shared" si="4"/>
        <v>2.6.4</v>
      </c>
      <c r="B60" s="29" t="s">
        <v>72</v>
      </c>
      <c r="C60" s="30">
        <f t="shared" si="19"/>
        <v>0</v>
      </c>
      <c r="D60" s="30">
        <f>IFERROR(VLOOKUP(A60,'[1]CONSOLIDADO GENERAL'!C52:G446,3,FALSE),0)</f>
        <v>0</v>
      </c>
      <c r="E60" s="30">
        <f>IFERROR(VLOOKUP(A60,'[1]CONSOLIDADO GENERAL'!C52:H446,5,FALSE),0)</f>
        <v>3555000</v>
      </c>
      <c r="F60" s="26">
        <f>IFERROR(VLOOKUP(A60,'[1]CONSOLIDADO GENERAL'!C52:I446,6,FALSE),0)</f>
        <v>0</v>
      </c>
      <c r="G60" s="26">
        <f>IFERROR(VLOOKUP(A60,'[1]Ejecución CONS 2023'!$C$11:$Q$403,5,FALSE),0)</f>
        <v>0</v>
      </c>
      <c r="H60" s="26">
        <f>IFERROR(VLOOKUP(A60,'[1]Ejecución CONS 2023'!$C$11:$Q$403,6,FALSE),0)</f>
        <v>0</v>
      </c>
      <c r="I60" s="26">
        <f>IFERROR(VLOOKUP(A60,'[1]Ejecución CONS 2023'!$C$11:$Q$403,7,FALSE),0)</f>
        <v>0</v>
      </c>
      <c r="J60" s="26">
        <f>IFERROR(VLOOKUP(A60,'[1]Ejecución CONS 2023'!$C$11:$Q$403,8,FALSE),0)</f>
        <v>0</v>
      </c>
      <c r="K60" s="26">
        <f>IFERROR(VLOOKUP(A60,'[1]Ejecución CONS 2023'!$C$11:$Q$403,9,FALSE),0)</f>
        <v>0</v>
      </c>
      <c r="L60" s="26">
        <f>IFERROR(VLOOKUP(A60,'[1]Ejecución CONS 2023'!$C$11:$Q$403,10,FALSE),0)</f>
        <v>0</v>
      </c>
      <c r="M60" s="26">
        <f>IFERROR(VLOOKUP(A60,'[1]Ejecución CONS 2023'!$C$11:$Q$403,11,FALSE),0)</f>
        <v>0</v>
      </c>
      <c r="N60" s="26">
        <f>IFERROR(VLOOKUP(A60,'[1]Ejecución CONS 2023'!$C$11:$Q$403,12,FALSE),0)</f>
        <v>0</v>
      </c>
      <c r="O60" s="26">
        <f>IFERROR(VLOOKUP(B60,'[1]Ejecución CONS 2023'!$C$11:$Q$403,13,FALSE),0)</f>
        <v>0</v>
      </c>
      <c r="R60" s="30">
        <f t="shared" si="20"/>
        <v>0</v>
      </c>
      <c r="S60" s="30">
        <f t="shared" si="5"/>
        <v>0</v>
      </c>
      <c r="T60" s="30">
        <f t="shared" si="6"/>
        <v>0</v>
      </c>
      <c r="U60" s="30">
        <f t="shared" si="1"/>
        <v>0</v>
      </c>
      <c r="V60" s="30">
        <f t="shared" si="2"/>
        <v>0</v>
      </c>
      <c r="W60" s="30">
        <f t="shared" si="3"/>
        <v>0</v>
      </c>
      <c r="X60" s="31"/>
    </row>
    <row r="61" spans="1:24" x14ac:dyDescent="0.25">
      <c r="A61" s="24" t="str">
        <f t="shared" si="4"/>
        <v>2.6.5</v>
      </c>
      <c r="B61" s="29" t="s">
        <v>73</v>
      </c>
      <c r="C61" s="30">
        <f t="shared" si="19"/>
        <v>0</v>
      </c>
      <c r="D61" s="30">
        <f>IFERROR(VLOOKUP(A61,'[1]CONSOLIDADO GENERAL'!C53:G447,3,FALSE),0)</f>
        <v>1413727</v>
      </c>
      <c r="E61" s="30">
        <f>IFERROR(VLOOKUP(A61,'[1]CONSOLIDADO GENERAL'!C53:H447,5,FALSE),0)</f>
        <v>2516727</v>
      </c>
      <c r="F61" s="26">
        <f>IFERROR(VLOOKUP(A61,'[1]CONSOLIDADO GENERAL'!C53:I447,6,FALSE),0)</f>
        <v>0</v>
      </c>
      <c r="G61" s="26">
        <f>IFERROR(VLOOKUP(A61,'[1]Ejecución CONS 2023'!$C$11:$Q$403,5,FALSE),0)</f>
        <v>0</v>
      </c>
      <c r="H61" s="26">
        <f>IFERROR(VLOOKUP(A61,'[1]Ejecución CONS 2023'!$C$11:$Q$403,6,FALSE),0)</f>
        <v>0</v>
      </c>
      <c r="I61" s="26">
        <f>IFERROR(VLOOKUP(A61,'[1]Ejecución CONS 2023'!$C$11:$Q$403,7,FALSE),0)</f>
        <v>0</v>
      </c>
      <c r="L61" s="26">
        <f>IFERROR(VLOOKUP(A61,'[1]Ejecución CONS 2023'!$C$11:$Q$403,10,FALSE),0)</f>
        <v>0</v>
      </c>
      <c r="M61" s="26">
        <f>IFERROR(VLOOKUP(A61,'[1]Ejecución CONS 2023'!$C$11:$Q$403,11,FALSE),0)</f>
        <v>0</v>
      </c>
      <c r="N61" s="26">
        <f>IFERROR(VLOOKUP(A61,'[1]Ejecución CONS 2023'!$C$11:$Q$403,12,FALSE),0)</f>
        <v>0</v>
      </c>
      <c r="O61" s="26">
        <f>IFERROR(VLOOKUP(B61,'[1]Ejecución CONS 2023'!$C$11:$Q$403,13,FALSE),0)</f>
        <v>0</v>
      </c>
      <c r="R61" s="30">
        <f t="shared" si="20"/>
        <v>0</v>
      </c>
      <c r="S61" s="30">
        <f t="shared" si="5"/>
        <v>0</v>
      </c>
      <c r="T61" s="30">
        <f t="shared" si="6"/>
        <v>0</v>
      </c>
      <c r="U61" s="30">
        <f t="shared" si="1"/>
        <v>0</v>
      </c>
      <c r="V61" s="30">
        <f t="shared" si="2"/>
        <v>0</v>
      </c>
      <c r="W61" s="30">
        <f t="shared" si="3"/>
        <v>0</v>
      </c>
      <c r="X61" s="31"/>
    </row>
    <row r="62" spans="1:24" x14ac:dyDescent="0.25">
      <c r="A62" s="24" t="str">
        <f t="shared" si="4"/>
        <v>2.6.6</v>
      </c>
      <c r="B62" s="29" t="s">
        <v>74</v>
      </c>
      <c r="C62" s="30">
        <f t="shared" si="19"/>
        <v>0</v>
      </c>
      <c r="D62" s="30">
        <f>IFERROR(VLOOKUP(A62,'[1]CONSOLIDADO GENERAL'!C54:G448,3,FALSE),0)</f>
        <v>0</v>
      </c>
      <c r="E62" s="30">
        <f>IFERROR(VLOOKUP(A62,'[1]CONSOLIDADO GENERAL'!C54:H448,5,FALSE),0)</f>
        <v>0</v>
      </c>
      <c r="F62" s="26">
        <f>IFERROR(VLOOKUP(A62,'[1]CONSOLIDADO GENERAL'!C54:I448,6,FALSE),0)</f>
        <v>0</v>
      </c>
      <c r="G62" s="26">
        <f>IFERROR(VLOOKUP(A62,'[1]Ejecución CONS 2023'!$C$11:$Q$403,5,FALSE),0)</f>
        <v>0</v>
      </c>
      <c r="H62" s="26">
        <f>IFERROR(VLOOKUP(A62,'[1]Ejecución CONS 2023'!$C$11:$Q$403,6,FALSE),0)</f>
        <v>0</v>
      </c>
      <c r="I62" s="26">
        <f>IFERROR(VLOOKUP(A62,'[1]Ejecución CONS 2023'!$C$11:$Q$403,7,FALSE),0)</f>
        <v>0</v>
      </c>
      <c r="J62" s="26">
        <f>IFERROR(VLOOKUP(A62,'[1]Ejecución CONS 2023'!$C$11:$Q$403,8,FALSE),0)</f>
        <v>0</v>
      </c>
      <c r="K62" s="26">
        <f>IFERROR(VLOOKUP(A62,'[1]Ejecución CONS 2023'!$C$11:$Q$403,9,FALSE),0)</f>
        <v>0</v>
      </c>
      <c r="L62" s="26">
        <f>IFERROR(VLOOKUP(A62,'[1]Ejecución CONS 2023'!$C$11:$Q$403,10,FALSE),0)</f>
        <v>0</v>
      </c>
      <c r="M62" s="26">
        <f>IFERROR(VLOOKUP(A62,'[1]Ejecución CONS 2023'!$C$11:$Q$403,11,FALSE),0)</f>
        <v>0</v>
      </c>
      <c r="N62" s="26">
        <f>IFERROR(VLOOKUP(A62,'[1]Ejecución CONS 2023'!$C$11:$Q$403,12,FALSE),0)</f>
        <v>0</v>
      </c>
      <c r="O62" s="26">
        <f>IFERROR(VLOOKUP(B62,'[1]Ejecución CONS 2023'!$C$11:$Q$403,13,FALSE),0)</f>
        <v>0</v>
      </c>
      <c r="P62" s="26">
        <f>IFERROR(VLOOKUP(A62,'[1]Ejecución CONS 2023'!$C$11:$Q$403,14,FALSE),0)</f>
        <v>0</v>
      </c>
      <c r="Q62" s="26">
        <f>IFERROR(VLOOKUP(A62,'[1]Ejecución CONS 2023'!$C$11:$Q$403,15,FALSE),0)</f>
        <v>0</v>
      </c>
      <c r="R62" s="30">
        <f t="shared" si="20"/>
        <v>0</v>
      </c>
      <c r="S62" s="30">
        <f t="shared" si="5"/>
        <v>0</v>
      </c>
      <c r="T62" s="30">
        <f t="shared" si="6"/>
        <v>0</v>
      </c>
      <c r="U62" s="30">
        <f t="shared" si="1"/>
        <v>0</v>
      </c>
      <c r="V62" s="30">
        <f t="shared" si="2"/>
        <v>0</v>
      </c>
      <c r="W62" s="31">
        <f t="shared" si="3"/>
        <v>0</v>
      </c>
      <c r="X62" s="31"/>
    </row>
    <row r="63" spans="1:24" hidden="1" x14ac:dyDescent="0.25">
      <c r="A63" s="24" t="str">
        <f t="shared" si="4"/>
        <v>2.6.7</v>
      </c>
      <c r="B63" s="29" t="s">
        <v>75</v>
      </c>
      <c r="C63" s="30">
        <f t="shared" si="19"/>
        <v>0</v>
      </c>
      <c r="D63" s="30">
        <f>IFERROR(VLOOKUP(A63,'[3]Modificación CONS 2023'!$C$11:$E$403,3,FALSE),0)</f>
        <v>0</v>
      </c>
      <c r="E63" s="30">
        <f>IFERROR(VLOOKUP(A63,'[1]Ejecución CONS 2023'!$C$11:$E$403,3,FALSE),0)+'[2]7213 Ejecución OAI '!E63</f>
        <v>0</v>
      </c>
      <c r="F63" s="26">
        <f>IFERROR(VLOOKUP(A63,'[1]Ejecución CONS 2023'!$C$11:$Q$403,4,FALSE),0)</f>
        <v>0</v>
      </c>
      <c r="G63" s="26">
        <f>IFERROR(VLOOKUP(A63,'[1]Ejecución CONS 2023'!$C$11:$Q$403,5,FALSE),0)</f>
        <v>0</v>
      </c>
      <c r="H63" s="26">
        <f>IFERROR(VLOOKUP(A63,'[1]Ejecución CONS 2023'!$C$11:$Q$403,6,FALSE),0)</f>
        <v>0</v>
      </c>
      <c r="I63" s="26">
        <f>IFERROR(VLOOKUP(A63,'[1]Ejecución CONS 2023'!$C$11:$Q$403,7,FALSE),0)</f>
        <v>0</v>
      </c>
      <c r="J63" s="26">
        <f>IFERROR(VLOOKUP(A63,'[1]Ejecución CONS 2023'!$C$11:$Q$403,8,FALSE),0)</f>
        <v>0</v>
      </c>
      <c r="K63" s="26">
        <f>IFERROR(VLOOKUP(A63,'[1]Ejecución CONS 2023'!$C$11:$Q$403,9,FALSE),0)</f>
        <v>0</v>
      </c>
      <c r="L63" s="26">
        <f>IFERROR(VLOOKUP(A63,'[1]Ejecución CONS 2023'!$C$11:$Q$403,10,FALSE),0)</f>
        <v>0</v>
      </c>
      <c r="M63" s="26">
        <f>IFERROR(VLOOKUP(A63,'[1]Ejecución CONS 2023'!$C$11:$Q$403,11,FALSE),0)</f>
        <v>0</v>
      </c>
      <c r="N63" s="26">
        <f>IFERROR(VLOOKUP(A63,'[1]Ejecución CONS 2023'!$C$11:$Q$403,12,FALSE),0)</f>
        <v>0</v>
      </c>
      <c r="O63" s="26">
        <f>IFERROR(VLOOKUP(B63,'[1]Ejecución CONS 2023'!$C$11:$Q$403,13,FALSE),0)</f>
        <v>0</v>
      </c>
      <c r="P63" s="26">
        <f>IFERROR(VLOOKUP(A63,'[1]Ejecución CONS 2023'!$C$11:$Q$403,14,FALSE),0)</f>
        <v>0</v>
      </c>
      <c r="Q63" s="26">
        <f>IFERROR(VLOOKUP(A63,'[1]Ejecución CONS 2023'!$C$11:$Q$403,15,FALSE),0)</f>
        <v>0</v>
      </c>
      <c r="R63" s="30">
        <f t="shared" si="20"/>
        <v>0</v>
      </c>
      <c r="S63" s="30">
        <f t="shared" si="5"/>
        <v>0</v>
      </c>
      <c r="T63" s="30">
        <f t="shared" si="6"/>
        <v>0</v>
      </c>
      <c r="U63" s="30">
        <f>SUM(L63:N63)</f>
        <v>0</v>
      </c>
      <c r="V63" s="30">
        <f t="shared" si="2"/>
        <v>0</v>
      </c>
      <c r="W63" s="30">
        <f t="shared" si="3"/>
        <v>0</v>
      </c>
      <c r="X63" s="31"/>
    </row>
    <row r="64" spans="1:24" hidden="1" x14ac:dyDescent="0.25">
      <c r="A64" s="24" t="str">
        <f t="shared" si="4"/>
        <v>2.6.8</v>
      </c>
      <c r="B64" s="29" t="s">
        <v>76</v>
      </c>
      <c r="C64" s="30">
        <f t="shared" si="19"/>
        <v>0</v>
      </c>
      <c r="D64" s="30">
        <f>IFERROR(VLOOKUP(A64,'[3]Modificación CONS 2023'!$C$11:$E$403,3,FALSE),0)</f>
        <v>0</v>
      </c>
      <c r="E64" s="30">
        <f>IFERROR(VLOOKUP(A64,'[1]Ejecución CONS 2023'!$C$11:$E$403,3,FALSE),0)+'[2]7213 Ejecución OAI '!E64</f>
        <v>0</v>
      </c>
      <c r="F64" s="26">
        <f>IFERROR(VLOOKUP(A64,'[1]Ejecución CONS 2023'!$C$11:$Q$403,4,FALSE),0)</f>
        <v>0</v>
      </c>
      <c r="G64" s="26">
        <f>IFERROR(VLOOKUP(A64,'[1]Ejecución CONS 2023'!$C$11:$Q$403,5,FALSE),0)</f>
        <v>0</v>
      </c>
      <c r="H64" s="26">
        <f>IFERROR(VLOOKUP(A64,'[1]Ejecución CONS 2023'!$C$11:$Q$403,6,FALSE),0)</f>
        <v>0</v>
      </c>
      <c r="I64" s="26">
        <f>IFERROR(VLOOKUP(A64,'[1]Ejecución CONS 2023'!$C$11:$Q$403,7,FALSE),0)</f>
        <v>0</v>
      </c>
      <c r="J64" s="26">
        <f>IFERROR(VLOOKUP(A64,'[1]Ejecución CONS 2023'!$C$11:$Q$403,8,FALSE),0)</f>
        <v>0</v>
      </c>
      <c r="K64" s="26">
        <f>IFERROR(VLOOKUP(A64,'[1]Ejecución CONS 2023'!$C$11:$Q$403,9,FALSE),0)</f>
        <v>0</v>
      </c>
      <c r="L64" s="26">
        <f>IFERROR(VLOOKUP(A64,'[1]Ejecución CONS 2023'!$C$11:$Q$403,10,FALSE),0)</f>
        <v>0</v>
      </c>
      <c r="M64" s="26">
        <f>IFERROR(VLOOKUP(A64,'[1]Ejecución CONS 2023'!$C$11:$Q$403,11,FALSE),0)</f>
        <v>0</v>
      </c>
      <c r="N64" s="26">
        <f>IFERROR(VLOOKUP(A64,'[1]Ejecución CONS 2023'!$C$11:$Q$403,12,FALSE),0)</f>
        <v>0</v>
      </c>
      <c r="O64" s="26">
        <f>IFERROR(VLOOKUP(B64,'[1]Ejecución CONS 2023'!$C$11:$Q$403,13,FALSE),0)</f>
        <v>0</v>
      </c>
      <c r="P64" s="26">
        <f>IFERROR(VLOOKUP(A64,'[1]Ejecución CONS 2023'!$C$11:$Q$403,14,FALSE),0)</f>
        <v>0</v>
      </c>
      <c r="Q64" s="26">
        <f>IFERROR(VLOOKUP(A64,'[1]Ejecución CONS 2023'!$C$11:$Q$403,15,FALSE),0)</f>
        <v>0</v>
      </c>
      <c r="R64" s="30">
        <f t="shared" si="20"/>
        <v>0</v>
      </c>
      <c r="S64" s="30">
        <f t="shared" si="5"/>
        <v>0</v>
      </c>
      <c r="T64" s="30">
        <f t="shared" si="6"/>
        <v>0</v>
      </c>
      <c r="U64" s="30">
        <f>SUM(L64:N64)</f>
        <v>0</v>
      </c>
      <c r="V64" s="30">
        <f t="shared" si="2"/>
        <v>0</v>
      </c>
      <c r="W64" s="30">
        <f t="shared" si="3"/>
        <v>0</v>
      </c>
      <c r="X64" s="31"/>
    </row>
    <row r="65" spans="1:24" ht="30" hidden="1" x14ac:dyDescent="0.25">
      <c r="A65" s="24" t="str">
        <f t="shared" si="4"/>
        <v>2.6.9</v>
      </c>
      <c r="B65" s="29" t="s">
        <v>77</v>
      </c>
      <c r="C65" s="30">
        <f t="shared" si="19"/>
        <v>0</v>
      </c>
      <c r="D65" s="30">
        <f>IFERROR(VLOOKUP(A65,'[3]Modificación CONS 2023'!$C$11:$E$403,3,FALSE),0)</f>
        <v>0</v>
      </c>
      <c r="E65" s="30">
        <f>IFERROR(VLOOKUP(A65,'[1]Ejecución CONS 2023'!$C$11:$E$403,3,FALSE),0)+'[2]7213 Ejecución OAI '!E65</f>
        <v>0</v>
      </c>
      <c r="F65" s="26">
        <f>IFERROR(VLOOKUP(A65,'[1]Ejecución CONS 2023'!$C$11:$Q$403,4,FALSE),0)</f>
        <v>0</v>
      </c>
      <c r="G65" s="26">
        <f>IFERROR(VLOOKUP(A65,'[1]Ejecución CONS 2023'!$C$11:$Q$403,5,FALSE),0)</f>
        <v>0</v>
      </c>
      <c r="H65" s="26">
        <f>IFERROR(VLOOKUP(A65,'[1]Ejecución CONS 2023'!$C$11:$Q$403,6,FALSE),0)</f>
        <v>0</v>
      </c>
      <c r="I65" s="26">
        <f>IFERROR(VLOOKUP(A65,'[1]Ejecución CONS 2023'!$C$11:$Q$403,7,FALSE),0)</f>
        <v>0</v>
      </c>
      <c r="J65" s="26">
        <f>IFERROR(VLOOKUP(A65,'[1]Ejecución CONS 2023'!$C$11:$Q$403,8,FALSE),0)</f>
        <v>0</v>
      </c>
      <c r="K65" s="26">
        <f>IFERROR(VLOOKUP(A65,'[1]Ejecución CONS 2023'!$C$11:$Q$403,9,FALSE),0)</f>
        <v>0</v>
      </c>
      <c r="L65" s="26">
        <f>IFERROR(VLOOKUP(A65,'[1]Ejecución CONS 2023'!$C$11:$Q$403,10,FALSE),0)</f>
        <v>0</v>
      </c>
      <c r="M65" s="26">
        <f>IFERROR(VLOOKUP(A65,'[1]Ejecución CONS 2023'!$C$11:$Q$403,11,FALSE),0)</f>
        <v>0</v>
      </c>
      <c r="N65" s="26">
        <f>IFERROR(VLOOKUP(A65,'[1]Ejecución CONS 2023'!$C$11:$Q$403,12,FALSE),0)</f>
        <v>0</v>
      </c>
      <c r="O65" s="26">
        <f>IFERROR(VLOOKUP(B65,'[1]Ejecución CONS 2023'!$C$11:$Q$403,13,FALSE),0)</f>
        <v>0</v>
      </c>
      <c r="P65" s="26">
        <f>IFERROR(VLOOKUP(A65,'[1]Ejecución CONS 2023'!$C$11:$Q$403,14,FALSE),0)</f>
        <v>0</v>
      </c>
      <c r="Q65" s="26">
        <f>IFERROR(VLOOKUP(A65,'[1]Ejecución CONS 2023'!$C$11:$Q$403,15,FALSE),0)</f>
        <v>0</v>
      </c>
      <c r="R65" s="30">
        <f t="shared" si="20"/>
        <v>0</v>
      </c>
      <c r="S65" s="30">
        <f t="shared" si="5"/>
        <v>0</v>
      </c>
      <c r="T65" s="30">
        <f t="shared" si="6"/>
        <v>0</v>
      </c>
      <c r="U65" s="30">
        <f>SUM(L65:N65)</f>
        <v>0</v>
      </c>
      <c r="V65" s="30">
        <f t="shared" si="2"/>
        <v>0</v>
      </c>
      <c r="W65" s="30">
        <f t="shared" si="3"/>
        <v>0</v>
      </c>
      <c r="X65" s="31"/>
    </row>
    <row r="66" spans="1:24" hidden="1" x14ac:dyDescent="0.25">
      <c r="A66" s="24" t="str">
        <f t="shared" si="4"/>
        <v>2.7 -</v>
      </c>
      <c r="B66" s="7" t="s">
        <v>78</v>
      </c>
      <c r="C66" s="8">
        <f>SUM(C67:C70)</f>
        <v>0</v>
      </c>
      <c r="D66" s="8">
        <f>SUM(D67:D70)</f>
        <v>300000</v>
      </c>
      <c r="E66" s="8">
        <f>SUM(E67:E70)</f>
        <v>0</v>
      </c>
      <c r="F66" s="9">
        <f t="shared" ref="F66:Q66" si="21">SUM(F67:F70)</f>
        <v>0</v>
      </c>
      <c r="G66" s="9">
        <f t="shared" si="21"/>
        <v>0</v>
      </c>
      <c r="H66" s="9">
        <f t="shared" si="21"/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9">
        <f t="shared" si="21"/>
        <v>0</v>
      </c>
      <c r="P66" s="9">
        <f t="shared" si="21"/>
        <v>0</v>
      </c>
      <c r="Q66" s="9">
        <f t="shared" si="21"/>
        <v>0</v>
      </c>
      <c r="R66" s="8">
        <f>SUM(R67:R70)</f>
        <v>0</v>
      </c>
      <c r="S66" s="8">
        <f t="shared" si="5"/>
        <v>0</v>
      </c>
      <c r="T66" s="8">
        <f t="shared" si="6"/>
        <v>0</v>
      </c>
      <c r="U66" s="8">
        <f>SUM(J66:L66)</f>
        <v>0</v>
      </c>
      <c r="V66" s="8">
        <f t="shared" si="2"/>
        <v>0</v>
      </c>
      <c r="W66" s="8">
        <f t="shared" si="3"/>
        <v>0</v>
      </c>
      <c r="X66" s="10"/>
    </row>
    <row r="67" spans="1:24" ht="17.45" hidden="1" customHeight="1" x14ac:dyDescent="0.25">
      <c r="A67" s="24" t="str">
        <f t="shared" si="4"/>
        <v>2.7.1</v>
      </c>
      <c r="B67" s="29" t="s">
        <v>79</v>
      </c>
      <c r="C67" s="30">
        <f>SUM(F67:Q67)</f>
        <v>0</v>
      </c>
      <c r="D67" s="30">
        <f>IFERROR(VLOOKUP(A67,'[3]Modificación CONS 2023'!$C$11:$E$403,3,FALSE),0)</f>
        <v>300000</v>
      </c>
      <c r="E67" s="30">
        <f>IFERROR(VLOOKUP(A67,'[1]Ejecución CONS 2023'!$C$11:$E$403,3,FALSE),0)+'[2]7213 Ejecución OAI '!E67</f>
        <v>0</v>
      </c>
      <c r="F67" s="26">
        <f>IFERROR(VLOOKUP(A67,'[1]Ejecución CONS 2023'!$C$11:$Q$403,4,FALSE),0)</f>
        <v>0</v>
      </c>
      <c r="G67" s="26">
        <f>IFERROR(VLOOKUP(A67,'[1]Ejecución CONS 2023'!$C$11:$Q$403,5,FALSE),0)</f>
        <v>0</v>
      </c>
      <c r="H67" s="26">
        <f>IFERROR(VLOOKUP(A67,'[1]Ejecución CONS 2023'!$C$11:$Q$403,6,FALSE),0)</f>
        <v>0</v>
      </c>
      <c r="I67" s="26">
        <f>IFERROR(VLOOKUP(A67,'[1]Ejecución CONS 2023'!$C$11:$Q$403,7,FALSE),0)</f>
        <v>0</v>
      </c>
      <c r="J67" s="26">
        <f>IFERROR(VLOOKUP(A67,'[1]Ejecución CONS 2023'!$C$11:$Q$403,8,FALSE),0)</f>
        <v>0</v>
      </c>
      <c r="K67" s="26">
        <f>IFERROR(VLOOKUP(A67,'[1]Ejecución CONS 2023'!$C$11:$Q$403,9,FALSE),0)</f>
        <v>0</v>
      </c>
      <c r="L67" s="26">
        <f>IFERROR(VLOOKUP(A67,'[1]Ejecución CONS 2023'!$C$11:$Q$403,10,FALSE),0)</f>
        <v>0</v>
      </c>
      <c r="M67" s="26">
        <f>IFERROR(VLOOKUP(A67,'[1]Ejecución CONS 2023'!$C$11:$Q$403,11,FALSE),0)</f>
        <v>0</v>
      </c>
      <c r="N67" s="26">
        <f>IFERROR(VLOOKUP(A67,'[1]Ejecución CONS 2023'!$C$11:$Q$403,12,FALSE),0)</f>
        <v>0</v>
      </c>
      <c r="O67" s="26">
        <f>IFERROR(VLOOKUP(B67,'[1]Ejecución CONS 2023'!$C$11:$Q$403,13,FALSE),0)</f>
        <v>0</v>
      </c>
      <c r="P67" s="26">
        <f>IFERROR(VLOOKUP(A67,'[1]Ejecución CONS 2023'!$C$11:$Q$403,14,FALSE),0)</f>
        <v>0</v>
      </c>
      <c r="Q67" s="26">
        <f>IFERROR(VLOOKUP(A67,'[1]Ejecución CONS 2023'!$C$11:$Q$403,15,FALSE),0)</f>
        <v>0</v>
      </c>
      <c r="R67" s="30">
        <f>SUM(F67:Q67)</f>
        <v>0</v>
      </c>
      <c r="S67" s="30">
        <f t="shared" si="5"/>
        <v>0</v>
      </c>
      <c r="T67" s="30">
        <f t="shared" si="6"/>
        <v>0</v>
      </c>
      <c r="U67" s="30">
        <f>SUM(L67:N67)</f>
        <v>0</v>
      </c>
      <c r="V67" s="30">
        <f t="shared" si="2"/>
        <v>0</v>
      </c>
      <c r="W67" s="30">
        <f t="shared" si="3"/>
        <v>0</v>
      </c>
      <c r="X67" s="31"/>
    </row>
    <row r="68" spans="1:24" ht="19.899999999999999" hidden="1" customHeight="1" x14ac:dyDescent="0.25">
      <c r="A68" s="24" t="str">
        <f t="shared" si="4"/>
        <v>2.7.2</v>
      </c>
      <c r="B68" s="29" t="s">
        <v>80</v>
      </c>
      <c r="C68" s="30">
        <f>SUM(F68:Q68)</f>
        <v>0</v>
      </c>
      <c r="D68" s="30">
        <f>IFERROR(VLOOKUP(A68,'[3]Modificación CONS 2023'!$C$11:$E$403,3,FALSE),0)</f>
        <v>0</v>
      </c>
      <c r="E68" s="30">
        <f>IFERROR(VLOOKUP(A68,'[1]Ejecución CONS 2023'!$C$11:$E$403,3,FALSE),0)+'[2]7213 Ejecución OAI '!E68</f>
        <v>0</v>
      </c>
      <c r="F68" s="26">
        <f>IFERROR(VLOOKUP(A68,'[1]Ejecución CONS 2023'!$C$11:$Q$403,4,FALSE),0)</f>
        <v>0</v>
      </c>
      <c r="G68" s="26">
        <f>IFERROR(VLOOKUP(A68,'[1]Ejecución CONS 2023'!$C$11:$Q$403,5,FALSE),0)</f>
        <v>0</v>
      </c>
      <c r="H68" s="26">
        <f>IFERROR(VLOOKUP(A68,'[1]Ejecución CONS 2023'!$C$11:$Q$403,6,FALSE),0)</f>
        <v>0</v>
      </c>
      <c r="I68" s="26">
        <f>IFERROR(VLOOKUP(A68,'[1]Ejecución CONS 2023'!$C$11:$Q$403,7,FALSE),0)</f>
        <v>0</v>
      </c>
      <c r="J68" s="26">
        <f>IFERROR(VLOOKUP(A68,'[1]Ejecución CONS 2023'!$C$11:$Q$403,8,FALSE),0)</f>
        <v>0</v>
      </c>
      <c r="K68" s="26">
        <f>IFERROR(VLOOKUP(A68,'[1]Ejecución CONS 2023'!$C$11:$Q$403,9,FALSE),0)</f>
        <v>0</v>
      </c>
      <c r="L68" s="26">
        <f>IFERROR(VLOOKUP(A68,'[1]Ejecución CONS 2023'!$C$11:$Q$403,10,FALSE),0)</f>
        <v>0</v>
      </c>
      <c r="M68" s="26">
        <f>IFERROR(VLOOKUP(A68,'[1]Ejecución CONS 2023'!$C$11:$Q$403,11,FALSE),0)</f>
        <v>0</v>
      </c>
      <c r="N68" s="26">
        <f>IFERROR(VLOOKUP(A68,'[1]Ejecución CONS 2023'!$C$11:$Q$403,12,FALSE),0)</f>
        <v>0</v>
      </c>
      <c r="O68" s="26">
        <f>IFERROR(VLOOKUP(B68,'[1]Ejecución CONS 2023'!$C$11:$Q$403,13,FALSE),0)</f>
        <v>0</v>
      </c>
      <c r="P68" s="26">
        <f>IFERROR(VLOOKUP(A68,'[1]Ejecución CONS 2023'!$C$11:$Q$403,14,FALSE),0)</f>
        <v>0</v>
      </c>
      <c r="Q68" s="26">
        <f>IFERROR(VLOOKUP(A68,'[1]Ejecución CONS 2023'!$C$11:$Q$403,15,FALSE),0)</f>
        <v>0</v>
      </c>
      <c r="R68" s="30">
        <f>SUM(F68:Q68)</f>
        <v>0</v>
      </c>
      <c r="S68" s="30">
        <f t="shared" si="5"/>
        <v>0</v>
      </c>
      <c r="T68" s="30">
        <f t="shared" si="6"/>
        <v>0</v>
      </c>
      <c r="U68" s="30">
        <f>SUM(L68:N68)</f>
        <v>0</v>
      </c>
      <c r="V68" s="30">
        <f t="shared" si="2"/>
        <v>0</v>
      </c>
      <c r="W68" s="30">
        <f t="shared" si="3"/>
        <v>0</v>
      </c>
      <c r="X68" s="31"/>
    </row>
    <row r="69" spans="1:24" hidden="1" x14ac:dyDescent="0.25">
      <c r="A69" s="24" t="str">
        <f t="shared" si="4"/>
        <v>2.7.3</v>
      </c>
      <c r="B69" s="29" t="s">
        <v>81</v>
      </c>
      <c r="C69" s="30">
        <f>SUM(F69:Q69)</f>
        <v>0</v>
      </c>
      <c r="D69" s="30">
        <f>IFERROR(VLOOKUP(A69,'[3]Modificación CONS 2023'!$C$11:$E$403,3,FALSE),0)</f>
        <v>0</v>
      </c>
      <c r="E69" s="30">
        <f>IFERROR(VLOOKUP(A69,'[1]Ejecución CONS 2023'!$C$11:$E$403,3,FALSE),0)+'[2]7213 Ejecución OAI '!E69</f>
        <v>0</v>
      </c>
      <c r="F69" s="26">
        <f>IFERROR(VLOOKUP(A69,'[1]Ejecución CONS 2023'!$C$11:$Q$403,4,FALSE),0)</f>
        <v>0</v>
      </c>
      <c r="G69" s="26">
        <f>IFERROR(VLOOKUP(A69,'[1]Ejecución CONS 2023'!$C$11:$Q$403,5,FALSE),0)</f>
        <v>0</v>
      </c>
      <c r="H69" s="26">
        <f>IFERROR(VLOOKUP(A69,'[1]Ejecución CONS 2023'!$C$11:$Q$403,6,FALSE),0)</f>
        <v>0</v>
      </c>
      <c r="I69" s="26">
        <f>IFERROR(VLOOKUP(A69,'[1]Ejecución CONS 2023'!$C$11:$Q$403,7,FALSE),0)</f>
        <v>0</v>
      </c>
      <c r="J69" s="26">
        <f>IFERROR(VLOOKUP(A69,'[1]Ejecución CONS 2023'!$C$11:$Q$403,8,FALSE),0)</f>
        <v>0</v>
      </c>
      <c r="K69" s="26">
        <f>IFERROR(VLOOKUP(A69,'[1]Ejecución CONS 2023'!$C$11:$Q$403,9,FALSE),0)</f>
        <v>0</v>
      </c>
      <c r="L69" s="26">
        <f>IFERROR(VLOOKUP(A69,'[1]Ejecución CONS 2023'!$C$11:$Q$403,10,FALSE),0)</f>
        <v>0</v>
      </c>
      <c r="M69" s="26">
        <f>IFERROR(VLOOKUP(A69,'[1]Ejecución CONS 2023'!$C$11:$Q$403,11,FALSE),0)</f>
        <v>0</v>
      </c>
      <c r="N69" s="26">
        <f>IFERROR(VLOOKUP(A69,'[1]Ejecución CONS 2023'!$C$11:$Q$403,12,FALSE),0)</f>
        <v>0</v>
      </c>
      <c r="O69" s="26">
        <f>IFERROR(VLOOKUP(B69,'[1]Ejecución CONS 2023'!$C$11:$Q$403,13,FALSE),0)</f>
        <v>0</v>
      </c>
      <c r="P69" s="26">
        <f>IFERROR(VLOOKUP(A69,'[1]Ejecución CONS 2023'!$C$11:$Q$403,14,FALSE),0)</f>
        <v>0</v>
      </c>
      <c r="Q69" s="26">
        <f>IFERROR(VLOOKUP(A69,'[1]Ejecución CONS 2023'!$C$11:$Q$403,15,FALSE),0)</f>
        <v>0</v>
      </c>
      <c r="R69" s="30">
        <f>SUM(F69:Q69)</f>
        <v>0</v>
      </c>
      <c r="S69" s="30">
        <f t="shared" si="5"/>
        <v>0</v>
      </c>
      <c r="T69" s="30">
        <f t="shared" si="6"/>
        <v>0</v>
      </c>
      <c r="U69" s="30">
        <f>SUM(L69:N69)</f>
        <v>0</v>
      </c>
      <c r="V69" s="30">
        <f t="shared" si="2"/>
        <v>0</v>
      </c>
      <c r="W69" s="30">
        <f t="shared" si="3"/>
        <v>0</v>
      </c>
      <c r="X69" s="31"/>
    </row>
    <row r="70" spans="1:24" ht="42" hidden="1" customHeight="1" x14ac:dyDescent="0.25">
      <c r="A70" s="24" t="str">
        <f t="shared" si="4"/>
        <v>2.7.4</v>
      </c>
      <c r="B70" s="29" t="s">
        <v>82</v>
      </c>
      <c r="C70" s="30">
        <f>SUM(F70:Q70)</f>
        <v>0</v>
      </c>
      <c r="D70" s="30">
        <f>IFERROR(VLOOKUP(A70,'[3]Modificación CONS 2023'!$C$11:$E$403,3,FALSE),0)</f>
        <v>0</v>
      </c>
      <c r="E70" s="30">
        <f>IFERROR(VLOOKUP(A70,'[1]Ejecución CONS 2023'!$C$11:$E$403,3,FALSE),0)+'[2]7213 Ejecución OAI '!E70</f>
        <v>0</v>
      </c>
      <c r="F70" s="26">
        <f>IFERROR(VLOOKUP(A70,'[1]Ejecución CONS 2023'!$C$11:$Q$403,4,FALSE),0)</f>
        <v>0</v>
      </c>
      <c r="G70" s="26">
        <f>IFERROR(VLOOKUP(A70,'[1]Ejecución CONS 2023'!$C$11:$Q$403,5,FALSE),0)</f>
        <v>0</v>
      </c>
      <c r="H70" s="26">
        <f>IFERROR(VLOOKUP(A70,'[1]Ejecución CONS 2023'!$C$11:$Q$403,6,FALSE),0)</f>
        <v>0</v>
      </c>
      <c r="I70" s="26">
        <f>IFERROR(VLOOKUP(A70,'[1]Ejecución CONS 2023'!$C$11:$Q$403,7,FALSE),0)</f>
        <v>0</v>
      </c>
      <c r="J70" s="26">
        <f>IFERROR(VLOOKUP(A70,'[1]Ejecución CONS 2023'!$C$11:$Q$403,8,FALSE),0)</f>
        <v>0</v>
      </c>
      <c r="K70" s="26">
        <f>IFERROR(VLOOKUP(A70,'[1]Ejecución CONS 2023'!$C$11:$Q$403,9,FALSE),0)</f>
        <v>0</v>
      </c>
      <c r="L70" s="26">
        <f>IFERROR(VLOOKUP(A70,'[1]Ejecución CONS 2023'!$C$11:$Q$403,10,FALSE),0)</f>
        <v>0</v>
      </c>
      <c r="M70" s="26">
        <f>IFERROR(VLOOKUP(A70,'[1]Ejecución CONS 2023'!$C$11:$Q$403,11,FALSE),0)</f>
        <v>0</v>
      </c>
      <c r="N70" s="26">
        <f>IFERROR(VLOOKUP(A70,'[1]Ejecución CONS 2023'!$C$11:$Q$403,12,FALSE),0)</f>
        <v>0</v>
      </c>
      <c r="O70" s="26">
        <f>IFERROR(VLOOKUP(B70,'[1]Ejecución CONS 2023'!$C$11:$Q$403,13,FALSE),0)</f>
        <v>0</v>
      </c>
      <c r="P70" s="26">
        <f>IFERROR(VLOOKUP(A70,'[1]Ejecución CONS 2023'!$C$11:$Q$403,14,FALSE),0)</f>
        <v>0</v>
      </c>
      <c r="Q70" s="26">
        <f>IFERROR(VLOOKUP(A70,'[1]Ejecución CONS 2023'!$C$11:$Q$403,15,FALSE),0)</f>
        <v>0</v>
      </c>
      <c r="R70" s="30">
        <f>SUM(F70:Q70)</f>
        <v>0</v>
      </c>
      <c r="S70" s="30">
        <f t="shared" si="5"/>
        <v>0</v>
      </c>
      <c r="T70" s="30">
        <f t="shared" si="6"/>
        <v>0</v>
      </c>
      <c r="U70" s="30">
        <f>SUM(L70:N70)</f>
        <v>0</v>
      </c>
      <c r="V70" s="30">
        <f t="shared" si="2"/>
        <v>0</v>
      </c>
      <c r="W70" s="30">
        <f t="shared" si="3"/>
        <v>0</v>
      </c>
      <c r="X70" s="31"/>
    </row>
    <row r="71" spans="1:24" ht="15.75" x14ac:dyDescent="0.25">
      <c r="B71" s="12" t="s">
        <v>83</v>
      </c>
      <c r="C71" s="13">
        <f>SUM(C66,C56,C48,C40,C30,C20,C14)</f>
        <v>31287894.969999995</v>
      </c>
      <c r="D71" s="13">
        <f>+D56+D30+D20+D14+D48+D40</f>
        <v>566728425</v>
      </c>
      <c r="E71" s="13">
        <f>SUM(E66,E56,E48,E40,E30,E20,E14)</f>
        <v>595329268.74000001</v>
      </c>
      <c r="F71" s="14">
        <f>SUM(F66,F56,F48,F40,F30,F20,F14)</f>
        <v>31287894.969999995</v>
      </c>
      <c r="G71" s="14">
        <f t="shared" ref="G71:Q71" si="22">SUM(G66,G56,G48,G40,G30,G20,G14)</f>
        <v>0</v>
      </c>
      <c r="H71" s="14">
        <f t="shared" si="22"/>
        <v>0</v>
      </c>
      <c r="I71" s="14">
        <f t="shared" si="22"/>
        <v>0</v>
      </c>
      <c r="J71" s="14">
        <f t="shared" si="22"/>
        <v>0</v>
      </c>
      <c r="K71" s="14">
        <f t="shared" si="22"/>
        <v>0</v>
      </c>
      <c r="L71" s="14">
        <f t="shared" si="22"/>
        <v>0</v>
      </c>
      <c r="M71" s="14">
        <f t="shared" si="22"/>
        <v>0</v>
      </c>
      <c r="N71" s="14">
        <f t="shared" si="22"/>
        <v>0</v>
      </c>
      <c r="O71" s="14">
        <f t="shared" si="22"/>
        <v>0</v>
      </c>
      <c r="P71" s="14">
        <f t="shared" si="22"/>
        <v>0</v>
      </c>
      <c r="Q71" s="14">
        <f t="shared" si="22"/>
        <v>0</v>
      </c>
      <c r="R71" s="13">
        <f>SUM(R66,R56,R48,R40,R30,R20,R14)</f>
        <v>31287894.969999995</v>
      </c>
      <c r="S71" s="13">
        <f>SUM(S66,S56,S48,S40,S30,S20,S14)</f>
        <v>31287894.969999995</v>
      </c>
      <c r="T71" s="13">
        <f>SUM(T66,T56,T48,T40,T30,T20,T14)</f>
        <v>0</v>
      </c>
      <c r="U71" s="13">
        <f>SUM(U66,U56,U48,U40,U30,U20,U14)</f>
        <v>0</v>
      </c>
      <c r="V71" s="13">
        <f>SUM(V66,V56,V48,V40,V30,V20,V14)</f>
        <v>0</v>
      </c>
      <c r="W71" s="15">
        <f t="shared" si="3"/>
        <v>5.2555613528325371E-2</v>
      </c>
      <c r="X71" s="15"/>
    </row>
    <row r="72" spans="1:24" ht="15.75" x14ac:dyDescent="0.25">
      <c r="B72" s="16"/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7"/>
      <c r="S72" s="17"/>
      <c r="T72" s="17"/>
      <c r="U72" s="17"/>
      <c r="V72" s="17"/>
      <c r="W72" s="19"/>
      <c r="X72" s="17"/>
    </row>
    <row r="73" spans="1:24" x14ac:dyDescent="0.25">
      <c r="B73" s="24" t="s">
        <v>84</v>
      </c>
      <c r="C73" s="30"/>
      <c r="D73" s="30"/>
      <c r="R73" s="30"/>
      <c r="S73" s="30"/>
      <c r="T73" s="30"/>
      <c r="U73" s="30"/>
      <c r="V73" s="30"/>
      <c r="W73" s="30"/>
      <c r="X73" s="30"/>
    </row>
    <row r="74" spans="1:24" x14ac:dyDescent="0.25">
      <c r="B74" s="24" t="s">
        <v>85</v>
      </c>
      <c r="C74" s="30"/>
      <c r="D74" s="30"/>
      <c r="T74" s="30"/>
      <c r="U74" s="30"/>
      <c r="V74" s="30"/>
    </row>
    <row r="76" spans="1:24" x14ac:dyDescent="0.25">
      <c r="B76" s="32" t="s">
        <v>86</v>
      </c>
    </row>
    <row r="77" spans="1:24" ht="30" x14ac:dyDescent="0.25">
      <c r="B77" s="24" t="s">
        <v>87</v>
      </c>
    </row>
    <row r="78" spans="1:24" ht="30" x14ac:dyDescent="0.25">
      <c r="B78" s="24" t="s">
        <v>88</v>
      </c>
    </row>
    <row r="79" spans="1:24" ht="30" x14ac:dyDescent="0.25">
      <c r="B79" s="24" t="s">
        <v>89</v>
      </c>
    </row>
    <row r="80" spans="1:24" x14ac:dyDescent="0.25">
      <c r="B80" s="24" t="s">
        <v>90</v>
      </c>
    </row>
    <row r="81" spans="2:17" x14ac:dyDescent="0.25">
      <c r="E81" s="30"/>
    </row>
    <row r="83" spans="2:17" x14ac:dyDescent="0.25">
      <c r="C83" s="30"/>
      <c r="D83" s="30"/>
      <c r="E83" s="30"/>
    </row>
    <row r="85" spans="2:17" s="21" customFormat="1" ht="15" customHeight="1" x14ac:dyDescent="0.25">
      <c r="B85" s="33" t="s">
        <v>92</v>
      </c>
      <c r="C85" s="21" t="s">
        <v>91</v>
      </c>
      <c r="D85" s="33"/>
      <c r="E85" s="41" t="s">
        <v>93</v>
      </c>
      <c r="F85" s="41"/>
      <c r="G85" s="9"/>
      <c r="H85" s="41"/>
      <c r="I85" s="41"/>
      <c r="J85" s="37"/>
      <c r="K85" s="37"/>
      <c r="L85" s="37"/>
      <c r="M85" s="37"/>
      <c r="N85" s="37"/>
      <c r="O85" s="37"/>
      <c r="P85" s="37"/>
      <c r="Q85" s="37"/>
    </row>
    <row r="86" spans="2:17" s="34" customFormat="1" x14ac:dyDescent="0.25">
      <c r="B86" s="35" t="s">
        <v>94</v>
      </c>
      <c r="D86" s="35"/>
      <c r="E86" s="42" t="s">
        <v>95</v>
      </c>
      <c r="F86" s="42"/>
      <c r="G86" s="36"/>
      <c r="H86" s="42"/>
      <c r="I86" s="42"/>
      <c r="J86" s="36"/>
      <c r="K86" s="36"/>
      <c r="L86" s="36"/>
      <c r="M86" s="36"/>
      <c r="N86" s="36"/>
      <c r="O86" s="36"/>
      <c r="P86" s="36"/>
      <c r="Q86" s="36"/>
    </row>
  </sheetData>
  <mergeCells count="8">
    <mergeCell ref="H86:I86"/>
    <mergeCell ref="E85:F85"/>
    <mergeCell ref="E86:F86"/>
    <mergeCell ref="B7:R7"/>
    <mergeCell ref="B8:R8"/>
    <mergeCell ref="B9:R9"/>
    <mergeCell ref="B10:R10"/>
    <mergeCell ref="H85:I85"/>
  </mergeCells>
  <pageMargins left="0.23622047244094491" right="0.15748031496062992" top="0.15748031496062992" bottom="0.31496062992125984" header="0.15748031496062992" footer="0.15748031496062992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</vt:lpstr>
      <vt:lpstr>'Plantilla Ejecución OAI'!Área_de_impresión</vt:lpstr>
      <vt:lpstr>'Plantilla Ejecución OAI'!Títulos_a_imprimir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Karina Sepulveda</cp:lastModifiedBy>
  <cp:lastPrinted>2024-02-09T00:03:46Z</cp:lastPrinted>
  <dcterms:created xsi:type="dcterms:W3CDTF">2024-02-08T23:41:45Z</dcterms:created>
  <dcterms:modified xsi:type="dcterms:W3CDTF">2024-02-09T00:03:49Z</dcterms:modified>
</cp:coreProperties>
</file>