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Ejecución Presupuestaria 2024\FEBRERO\"/>
    </mc:Choice>
  </mc:AlternateContent>
  <xr:revisionPtr revIDLastSave="0" documentId="13_ncr:1_{9916C6CF-7EC2-4037-8FC4-2A9991E6983E}" xr6:coauthVersionLast="47" xr6:coauthVersionMax="47" xr10:uidLastSave="{00000000-0000-0000-0000-000000000000}"/>
  <bookViews>
    <workbookView xWindow="-120" yWindow="-120" windowWidth="29040" windowHeight="15720" xr2:uid="{9AF6EDE5-8F04-41A4-9A3C-11EB6E042704}"/>
  </bookViews>
  <sheets>
    <sheet name="Plantilla Ejecución OAI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OAI'!$A$10:$M$72</definedName>
    <definedName name="_xlnm.Print_Area" localSheetId="0">'Plantilla Ejecución OAI'!$B$4:$H$84</definedName>
    <definedName name="_xlnm.Print_Titles" localSheetId="0">'Plantilla Ejecución OAI'!$10:$10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8" i="1" l="1"/>
  <c r="D68" i="1" s="1"/>
  <c r="J67" i="1"/>
  <c r="A67" i="1"/>
  <c r="F67" i="1" s="1"/>
  <c r="A66" i="1"/>
  <c r="K65" i="1"/>
  <c r="A65" i="1"/>
  <c r="D65" i="1" s="1"/>
  <c r="A64" i="1"/>
  <c r="J63" i="1"/>
  <c r="A63" i="1"/>
  <c r="G63" i="1" s="1"/>
  <c r="A62" i="1"/>
  <c r="K61" i="1"/>
  <c r="A61" i="1"/>
  <c r="L60" i="1"/>
  <c r="K60" i="1"/>
  <c r="J60" i="1"/>
  <c r="F60" i="1"/>
  <c r="A60" i="1"/>
  <c r="L59" i="1"/>
  <c r="A59" i="1"/>
  <c r="L58" i="1"/>
  <c r="A58" i="1"/>
  <c r="L57" i="1"/>
  <c r="A57" i="1"/>
  <c r="A56" i="1"/>
  <c r="L55" i="1"/>
  <c r="A55" i="1"/>
  <c r="A54" i="1"/>
  <c r="A53" i="1"/>
  <c r="K52" i="1"/>
  <c r="J52" i="1"/>
  <c r="F52" i="1"/>
  <c r="A52" i="1"/>
  <c r="G52" i="1" s="1"/>
  <c r="A51" i="1"/>
  <c r="G51" i="1" s="1"/>
  <c r="A50" i="1"/>
  <c r="A49" i="1"/>
  <c r="F49" i="1" s="1"/>
  <c r="L48" i="1"/>
  <c r="A48" i="1"/>
  <c r="J48" i="1" s="1"/>
  <c r="A47" i="1"/>
  <c r="A46" i="1"/>
  <c r="F46" i="1" s="1"/>
  <c r="L45" i="1"/>
  <c r="K45" i="1"/>
  <c r="J45" i="1"/>
  <c r="A45" i="1"/>
  <c r="L44" i="1"/>
  <c r="K44" i="1"/>
  <c r="J44" i="1"/>
  <c r="E44" i="1"/>
  <c r="A44" i="1"/>
  <c r="F44" i="1" s="1"/>
  <c r="L43" i="1"/>
  <c r="K43" i="1"/>
  <c r="J43" i="1"/>
  <c r="A43" i="1"/>
  <c r="L42" i="1"/>
  <c r="K42" i="1"/>
  <c r="J42" i="1"/>
  <c r="G42" i="1"/>
  <c r="D42" i="1"/>
  <c r="A42" i="1"/>
  <c r="E42" i="1" s="1"/>
  <c r="L41" i="1"/>
  <c r="K41" i="1"/>
  <c r="J41" i="1"/>
  <c r="A41" i="1"/>
  <c r="E41" i="1" s="1"/>
  <c r="M41" i="1" s="1"/>
  <c r="L40" i="1"/>
  <c r="K40" i="1"/>
  <c r="J40" i="1"/>
  <c r="G40" i="1"/>
  <c r="F40" i="1"/>
  <c r="E40" i="1"/>
  <c r="A40" i="1"/>
  <c r="D40" i="1" s="1"/>
  <c r="L39" i="1"/>
  <c r="K39" i="1"/>
  <c r="J39" i="1"/>
  <c r="A39" i="1"/>
  <c r="L38" i="1"/>
  <c r="K38" i="1"/>
  <c r="J38" i="1"/>
  <c r="A38" i="1"/>
  <c r="L37" i="1"/>
  <c r="K37" i="1"/>
  <c r="J37" i="1"/>
  <c r="A37" i="1"/>
  <c r="F37" i="1" s="1"/>
  <c r="L36" i="1"/>
  <c r="K36" i="1"/>
  <c r="J36" i="1"/>
  <c r="A36" i="1"/>
  <c r="E36" i="1" s="1"/>
  <c r="M36" i="1" s="1"/>
  <c r="L35" i="1"/>
  <c r="K35" i="1"/>
  <c r="J35" i="1"/>
  <c r="A35" i="1"/>
  <c r="L34" i="1"/>
  <c r="K34" i="1"/>
  <c r="J34" i="1"/>
  <c r="A34" i="1"/>
  <c r="G34" i="1" s="1"/>
  <c r="L33" i="1"/>
  <c r="K33" i="1"/>
  <c r="J33" i="1"/>
  <c r="A33" i="1"/>
  <c r="L32" i="1"/>
  <c r="K32" i="1"/>
  <c r="J32" i="1"/>
  <c r="G32" i="1"/>
  <c r="F32" i="1"/>
  <c r="L31" i="1"/>
  <c r="K31" i="1"/>
  <c r="J31" i="1"/>
  <c r="A31" i="1"/>
  <c r="L30" i="1"/>
  <c r="K30" i="1"/>
  <c r="J30" i="1"/>
  <c r="A30" i="1"/>
  <c r="G30" i="1" s="1"/>
  <c r="L29" i="1"/>
  <c r="K29" i="1"/>
  <c r="J29" i="1"/>
  <c r="A29" i="1"/>
  <c r="G29" i="1" s="1"/>
  <c r="L28" i="1"/>
  <c r="K28" i="1"/>
  <c r="J28" i="1"/>
  <c r="A28" i="1"/>
  <c r="L27" i="1"/>
  <c r="K27" i="1"/>
  <c r="J27" i="1"/>
  <c r="A27" i="1"/>
  <c r="F27" i="1" s="1"/>
  <c r="L26" i="1"/>
  <c r="A26" i="1"/>
  <c r="L25" i="1"/>
  <c r="K25" i="1"/>
  <c r="A25" i="1"/>
  <c r="G25" i="1" s="1"/>
  <c r="L24" i="1"/>
  <c r="K24" i="1"/>
  <c r="J24" i="1"/>
  <c r="A24" i="1"/>
  <c r="L23" i="1"/>
  <c r="A23" i="1"/>
  <c r="L22" i="1"/>
  <c r="A22" i="1"/>
  <c r="L21" i="1"/>
  <c r="K21" i="1"/>
  <c r="A21" i="1"/>
  <c r="L20" i="1"/>
  <c r="J20" i="1"/>
  <c r="A20" i="1"/>
  <c r="A19" i="1"/>
  <c r="A18" i="1"/>
  <c r="L17" i="1"/>
  <c r="K17" i="1"/>
  <c r="J17" i="1"/>
  <c r="A17" i="1"/>
  <c r="G17" i="1" s="1"/>
  <c r="L16" i="1"/>
  <c r="K16" i="1"/>
  <c r="A16" i="1"/>
  <c r="L15" i="1"/>
  <c r="K15" i="1"/>
  <c r="J15" i="1"/>
  <c r="A15" i="1"/>
  <c r="A14" i="1"/>
  <c r="G14" i="1" s="1"/>
  <c r="A13" i="1"/>
  <c r="C32" i="1" l="1"/>
  <c r="G27" i="1"/>
  <c r="D41" i="1"/>
  <c r="F41" i="1"/>
  <c r="G41" i="1"/>
  <c r="C41" i="1" s="1"/>
  <c r="F14" i="1"/>
  <c r="D48" i="1"/>
  <c r="E48" i="1"/>
  <c r="F17" i="1"/>
  <c r="F48" i="1"/>
  <c r="G48" i="1"/>
  <c r="C17" i="1"/>
  <c r="I52" i="1"/>
  <c r="H32" i="1"/>
  <c r="G33" i="1"/>
  <c r="G55" i="1"/>
  <c r="F29" i="1"/>
  <c r="H29" i="1" s="1"/>
  <c r="F33" i="1"/>
  <c r="F55" i="1"/>
  <c r="E49" i="1"/>
  <c r="M49" i="1" s="1"/>
  <c r="D63" i="1"/>
  <c r="G37" i="1"/>
  <c r="I37" i="1" s="1"/>
  <c r="F63" i="1"/>
  <c r="I63" i="1" s="1"/>
  <c r="F24" i="1"/>
  <c r="F39" i="1"/>
  <c r="D51" i="1"/>
  <c r="E39" i="1"/>
  <c r="G24" i="1"/>
  <c r="G39" i="1"/>
  <c r="F42" i="1"/>
  <c r="I42" i="1" s="1"/>
  <c r="D67" i="1"/>
  <c r="G67" i="1"/>
  <c r="I67" i="1" s="1"/>
  <c r="I40" i="1"/>
  <c r="E68" i="1"/>
  <c r="F68" i="1"/>
  <c r="F56" i="1"/>
  <c r="F43" i="1"/>
  <c r="C27" i="1"/>
  <c r="G31" i="1"/>
  <c r="G36" i="1"/>
  <c r="G45" i="1"/>
  <c r="F50" i="1"/>
  <c r="G59" i="1"/>
  <c r="J19" i="1"/>
  <c r="C40" i="1"/>
  <c r="J14" i="1"/>
  <c r="F31" i="1"/>
  <c r="F36" i="1"/>
  <c r="F45" i="1"/>
  <c r="E50" i="1"/>
  <c r="L14" i="1"/>
  <c r="K19" i="1"/>
  <c r="F22" i="1"/>
  <c r="L47" i="1"/>
  <c r="D49" i="1"/>
  <c r="E58" i="1"/>
  <c r="J59" i="1"/>
  <c r="J51" i="1"/>
  <c r="L68" i="1"/>
  <c r="G43" i="1"/>
  <c r="G50" i="1"/>
  <c r="L62" i="1"/>
  <c r="D62" i="1"/>
  <c r="L19" i="1"/>
  <c r="G22" i="1"/>
  <c r="K23" i="1"/>
  <c r="G49" i="1"/>
  <c r="I49" i="1" s="1"/>
  <c r="I32" i="1"/>
  <c r="K20" i="1"/>
  <c r="I14" i="1"/>
  <c r="F62" i="1"/>
  <c r="F21" i="1"/>
  <c r="H27" i="1"/>
  <c r="H40" i="1"/>
  <c r="M40" i="1" s="1"/>
  <c r="G44" i="1"/>
  <c r="C44" i="1" s="1"/>
  <c r="F34" i="1"/>
  <c r="D36" i="1"/>
  <c r="C48" i="1"/>
  <c r="L53" i="1"/>
  <c r="K53" i="1"/>
  <c r="D53" i="1"/>
  <c r="E53" i="1"/>
  <c r="L54" i="1"/>
  <c r="F61" i="1"/>
  <c r="L50" i="1"/>
  <c r="F53" i="1"/>
  <c r="J12" i="1"/>
  <c r="G56" i="1"/>
  <c r="F59" i="1"/>
  <c r="E45" i="1"/>
  <c r="D50" i="1"/>
  <c r="J56" i="1"/>
  <c r="K57" i="1"/>
  <c r="F35" i="1"/>
  <c r="L56" i="1"/>
  <c r="E47" i="1"/>
  <c r="D47" i="1"/>
  <c r="F47" i="1"/>
  <c r="F66" i="1"/>
  <c r="G66" i="1"/>
  <c r="E66" i="1"/>
  <c r="D66" i="1"/>
  <c r="L66" i="1"/>
  <c r="F19" i="1"/>
  <c r="F20" i="1"/>
  <c r="G21" i="1"/>
  <c r="F25" i="1"/>
  <c r="I27" i="1"/>
  <c r="G35" i="1"/>
  <c r="H42" i="1"/>
  <c r="M42" i="1" s="1"/>
  <c r="G47" i="1"/>
  <c r="D17" i="1"/>
  <c r="G19" i="1"/>
  <c r="G20" i="1"/>
  <c r="D45" i="1"/>
  <c r="J22" i="1"/>
  <c r="G62" i="1"/>
  <c r="J16" i="1"/>
  <c r="F30" i="1"/>
  <c r="C52" i="1"/>
  <c r="E52" i="1"/>
  <c r="M52" i="1" s="1"/>
  <c r="D52" i="1"/>
  <c r="G53" i="1"/>
  <c r="D61" i="1"/>
  <c r="J66" i="1"/>
  <c r="E17" i="1"/>
  <c r="J21" i="1"/>
  <c r="J25" i="1"/>
  <c r="G60" i="1"/>
  <c r="I60" i="1" s="1"/>
  <c r="G61" i="1"/>
  <c r="L67" i="1"/>
  <c r="E43" i="1"/>
  <c r="M43" i="1" s="1"/>
  <c r="D43" i="1"/>
  <c r="K48" i="1"/>
  <c r="J53" i="1"/>
  <c r="K55" i="1"/>
  <c r="G13" i="1"/>
  <c r="F13" i="1"/>
  <c r="H14" i="1"/>
  <c r="I17" i="1"/>
  <c r="H17" i="1"/>
  <c r="J57" i="1"/>
  <c r="K62" i="1"/>
  <c r="L63" i="1"/>
  <c r="L51" i="1"/>
  <c r="F51" i="1"/>
  <c r="E51" i="1"/>
  <c r="M51" i="1" s="1"/>
  <c r="G65" i="1"/>
  <c r="F65" i="1"/>
  <c r="G68" i="1"/>
  <c r="J68" i="1"/>
  <c r="E67" i="1"/>
  <c r="H39" i="1" l="1"/>
  <c r="I48" i="1"/>
  <c r="C37" i="1"/>
  <c r="I41" i="1"/>
  <c r="C42" i="1"/>
  <c r="H63" i="1"/>
  <c r="H55" i="1"/>
  <c r="C39" i="1"/>
  <c r="H48" i="1"/>
  <c r="M48" i="1" s="1"/>
  <c r="H33" i="1"/>
  <c r="I24" i="1"/>
  <c r="I55" i="1"/>
  <c r="I39" i="1"/>
  <c r="C29" i="1"/>
  <c r="C24" i="1"/>
  <c r="C33" i="1"/>
  <c r="C67" i="1"/>
  <c r="I29" i="1"/>
  <c r="D64" i="1"/>
  <c r="I33" i="1"/>
  <c r="I68" i="1"/>
  <c r="H37" i="1"/>
  <c r="H44" i="1"/>
  <c r="M44" i="1" s="1"/>
  <c r="G28" i="1"/>
  <c r="H24" i="1"/>
  <c r="G38" i="1"/>
  <c r="M17" i="1"/>
  <c r="K54" i="1"/>
  <c r="H59" i="1"/>
  <c r="C59" i="1"/>
  <c r="I59" i="1"/>
  <c r="K50" i="1"/>
  <c r="C63" i="1"/>
  <c r="K68" i="1"/>
  <c r="C60" i="1"/>
  <c r="J47" i="1"/>
  <c r="C66" i="1"/>
  <c r="I66" i="1"/>
  <c r="H66" i="1"/>
  <c r="M66" i="1" s="1"/>
  <c r="C14" i="1"/>
  <c r="C45" i="1"/>
  <c r="C38" i="1" s="1"/>
  <c r="I45" i="1"/>
  <c r="H45" i="1"/>
  <c r="M45" i="1" s="1"/>
  <c r="I22" i="1"/>
  <c r="H22" i="1"/>
  <c r="C22" i="1"/>
  <c r="C47" i="1"/>
  <c r="H47" i="1"/>
  <c r="I47" i="1"/>
  <c r="H68" i="1"/>
  <c r="M68" i="1" s="1"/>
  <c r="J61" i="1"/>
  <c r="K67" i="1"/>
  <c r="C36" i="1"/>
  <c r="I36" i="1"/>
  <c r="J23" i="1"/>
  <c r="D46" i="1"/>
  <c r="C34" i="1"/>
  <c r="H34" i="1"/>
  <c r="I34" i="1"/>
  <c r="I31" i="1"/>
  <c r="C31" i="1"/>
  <c r="H31" i="1"/>
  <c r="K14" i="1"/>
  <c r="J13" i="1"/>
  <c r="L49" i="1"/>
  <c r="I30" i="1"/>
  <c r="H30" i="1"/>
  <c r="C30" i="1"/>
  <c r="F28" i="1"/>
  <c r="G46" i="1"/>
  <c r="I46" i="1" s="1"/>
  <c r="E46" i="1"/>
  <c r="K13" i="1"/>
  <c r="K12" i="1"/>
  <c r="H67" i="1"/>
  <c r="M67" i="1" s="1"/>
  <c r="K26" i="1"/>
  <c r="C53" i="1"/>
  <c r="I53" i="1"/>
  <c r="H53" i="1"/>
  <c r="M53" i="1" s="1"/>
  <c r="K22" i="1"/>
  <c r="C68" i="1"/>
  <c r="I44" i="1"/>
  <c r="H60" i="1"/>
  <c r="L18" i="1"/>
  <c r="H65" i="1"/>
  <c r="C65" i="1"/>
  <c r="F64" i="1"/>
  <c r="I65" i="1"/>
  <c r="I35" i="1"/>
  <c r="H35" i="1"/>
  <c r="C35" i="1"/>
  <c r="K49" i="1"/>
  <c r="G64" i="1"/>
  <c r="J62" i="1"/>
  <c r="L65" i="1"/>
  <c r="I43" i="1"/>
  <c r="J65" i="1"/>
  <c r="J58" i="1"/>
  <c r="H61" i="1"/>
  <c r="C61" i="1"/>
  <c r="I61" i="1"/>
  <c r="J26" i="1"/>
  <c r="L46" i="1"/>
  <c r="C49" i="1"/>
  <c r="K64" i="1"/>
  <c r="C25" i="1"/>
  <c r="H25" i="1"/>
  <c r="I25" i="1"/>
  <c r="K59" i="1"/>
  <c r="J55" i="1"/>
  <c r="J54" i="1"/>
  <c r="I56" i="1"/>
  <c r="H56" i="1"/>
  <c r="C56" i="1"/>
  <c r="M39" i="1"/>
  <c r="C13" i="1"/>
  <c r="H13" i="1"/>
  <c r="I13" i="1"/>
  <c r="C20" i="1"/>
  <c r="I20" i="1"/>
  <c r="H20" i="1"/>
  <c r="C21" i="1"/>
  <c r="H21" i="1"/>
  <c r="I21" i="1"/>
  <c r="K56" i="1"/>
  <c r="I50" i="1"/>
  <c r="H50" i="1"/>
  <c r="M50" i="1" s="1"/>
  <c r="C50" i="1"/>
  <c r="C19" i="1"/>
  <c r="H19" i="1"/>
  <c r="I19" i="1"/>
  <c r="C55" i="1"/>
  <c r="L13" i="1"/>
  <c r="L12" i="1"/>
  <c r="K51" i="1"/>
  <c r="L61" i="1"/>
  <c r="I51" i="1"/>
  <c r="C51" i="1"/>
  <c r="K66" i="1"/>
  <c r="K58" i="1"/>
  <c r="F38" i="1"/>
  <c r="J50" i="1"/>
  <c r="J49" i="1"/>
  <c r="K47" i="1"/>
  <c r="E38" i="1"/>
  <c r="K63" i="1"/>
  <c r="L52" i="1"/>
  <c r="C62" i="1"/>
  <c r="I62" i="1"/>
  <c r="H62" i="1"/>
  <c r="K18" i="1"/>
  <c r="H38" i="1" l="1"/>
  <c r="M38" i="1" s="1"/>
  <c r="I28" i="1"/>
  <c r="C28" i="1"/>
  <c r="J46" i="1"/>
  <c r="H28" i="1"/>
  <c r="C64" i="1"/>
  <c r="H64" i="1"/>
  <c r="M47" i="1"/>
  <c r="H46" i="1"/>
  <c r="M46" i="1" s="1"/>
  <c r="J64" i="1"/>
  <c r="J18" i="1"/>
  <c r="I38" i="1"/>
  <c r="L64" i="1"/>
  <c r="L69" i="1" s="1"/>
  <c r="I64" i="1"/>
  <c r="C46" i="1"/>
  <c r="K46" i="1"/>
  <c r="K69" i="1" s="1"/>
  <c r="J69" i="1" l="1"/>
  <c r="E60" i="1" l="1"/>
  <c r="M60" i="1" s="1"/>
  <c r="E32" i="1"/>
  <c r="M32" i="1" s="1"/>
  <c r="D60" i="1" l="1"/>
  <c r="D20" i="1"/>
  <c r="D32" i="1"/>
  <c r="E20" i="1"/>
  <c r="M20" i="1" s="1"/>
  <c r="E30" i="1"/>
  <c r="M30" i="1" s="1"/>
  <c r="D39" i="1"/>
  <c r="D58" i="1"/>
  <c r="D29" i="1"/>
  <c r="E57" i="1"/>
  <c r="D30" i="1"/>
  <c r="D44" i="1"/>
  <c r="E29" i="1"/>
  <c r="D38" i="1" l="1"/>
  <c r="M29" i="1"/>
  <c r="G15" i="1" l="1"/>
  <c r="F15" i="1" l="1"/>
  <c r="H15" i="1" l="1"/>
  <c r="I15" i="1"/>
  <c r="C15" i="1"/>
  <c r="G58" i="1" l="1"/>
  <c r="G26" i="1"/>
  <c r="G16" i="1"/>
  <c r="G12" i="1" s="1"/>
  <c r="G57" i="1"/>
  <c r="G23" i="1" l="1"/>
  <c r="G18" i="1" s="1"/>
  <c r="F23" i="1"/>
  <c r="F58" i="1"/>
  <c r="G54" i="1"/>
  <c r="F57" i="1"/>
  <c r="F26" i="1"/>
  <c r="F16" i="1"/>
  <c r="I16" i="1" l="1"/>
  <c r="H16" i="1"/>
  <c r="C16" i="1"/>
  <c r="C12" i="1" s="1"/>
  <c r="F12" i="1"/>
  <c r="I12" i="1" s="1"/>
  <c r="G69" i="1"/>
  <c r="C23" i="1"/>
  <c r="C18" i="1" s="1"/>
  <c r="H23" i="1"/>
  <c r="F18" i="1"/>
  <c r="I18" i="1" s="1"/>
  <c r="I23" i="1"/>
  <c r="C58" i="1"/>
  <c r="I58" i="1"/>
  <c r="H58" i="1"/>
  <c r="M58" i="1" s="1"/>
  <c r="H26" i="1"/>
  <c r="I26" i="1"/>
  <c r="C26" i="1"/>
  <c r="I57" i="1"/>
  <c r="C57" i="1"/>
  <c r="C54" i="1" s="1"/>
  <c r="C69" i="1" s="1"/>
  <c r="F54" i="1"/>
  <c r="H57" i="1"/>
  <c r="M57" i="1" l="1"/>
  <c r="H54" i="1"/>
  <c r="F69" i="1"/>
  <c r="I54" i="1"/>
  <c r="I69" i="1" s="1"/>
  <c r="H12" i="1"/>
  <c r="H18" i="1"/>
  <c r="H69" i="1" l="1"/>
  <c r="E22" i="1" l="1"/>
  <c r="M22" i="1" s="1"/>
  <c r="E24" i="1"/>
  <c r="M24" i="1" s="1"/>
  <c r="E13" i="1" l="1"/>
  <c r="E14" i="1"/>
  <c r="M14" i="1" s="1"/>
  <c r="E19" i="1"/>
  <c r="E37" i="1"/>
  <c r="M37" i="1" s="1"/>
  <c r="E59" i="1"/>
  <c r="M59" i="1" s="1"/>
  <c r="E55" i="1"/>
  <c r="E35" i="1"/>
  <c r="M35" i="1" s="1"/>
  <c r="E33" i="1"/>
  <c r="M33" i="1" s="1"/>
  <c r="E56" i="1"/>
  <c r="M56" i="1" s="1"/>
  <c r="E31" i="1" l="1"/>
  <c r="E25" i="1"/>
  <c r="M25" i="1" s="1"/>
  <c r="D24" i="1"/>
  <c r="D34" i="1"/>
  <c r="E34" i="1"/>
  <c r="M34" i="1" s="1"/>
  <c r="D22" i="1"/>
  <c r="E16" i="1"/>
  <c r="M16" i="1" s="1"/>
  <c r="D59" i="1"/>
  <c r="D31" i="1"/>
  <c r="E21" i="1"/>
  <c r="M21" i="1" s="1"/>
  <c r="D33" i="1"/>
  <c r="D56" i="1"/>
  <c r="D25" i="1"/>
  <c r="E27" i="1"/>
  <c r="M27" i="1" s="1"/>
  <c r="D14" i="1"/>
  <c r="D27" i="1"/>
  <c r="D55" i="1"/>
  <c r="D21" i="1"/>
  <c r="M55" i="1"/>
  <c r="D13" i="1"/>
  <c r="D37" i="1"/>
  <c r="M19" i="1"/>
  <c r="M13" i="1"/>
  <c r="D19" i="1"/>
  <c r="D35" i="1"/>
  <c r="E15" i="1" l="1"/>
  <c r="E65" i="1"/>
  <c r="D28" i="1"/>
  <c r="E61" i="1"/>
  <c r="E62" i="1"/>
  <c r="M62" i="1" s="1"/>
  <c r="E23" i="1"/>
  <c r="E63" i="1"/>
  <c r="M63" i="1" s="1"/>
  <c r="M31" i="1"/>
  <c r="E28" i="1"/>
  <c r="M28" i="1" s="1"/>
  <c r="E26" i="1"/>
  <c r="M26" i="1" s="1"/>
  <c r="D57" i="1" l="1"/>
  <c r="D54" i="1" s="1"/>
  <c r="D16" i="1"/>
  <c r="M61" i="1"/>
  <c r="E54" i="1"/>
  <c r="M54" i="1" s="1"/>
  <c r="E64" i="1"/>
  <c r="M65" i="1"/>
  <c r="M23" i="1"/>
  <c r="E18" i="1"/>
  <c r="M18" i="1" s="1"/>
  <c r="D26" i="1"/>
  <c r="D15" i="1"/>
  <c r="M15" i="1"/>
  <c r="E12" i="1"/>
  <c r="M12" i="1" s="1"/>
  <c r="D23" i="1"/>
  <c r="E69" i="1" l="1"/>
  <c r="M69" i="1" s="1"/>
  <c r="M64" i="1"/>
  <c r="D18" i="1"/>
  <c r="D69" i="1" s="1"/>
  <c r="D12" i="1"/>
</calcChain>
</file>

<file path=xl/sharedStrings.xml><?xml version="1.0" encoding="utf-8"?>
<sst xmlns="http://schemas.openxmlformats.org/spreadsheetml/2006/main" count="87" uniqueCount="86">
  <si>
    <t>Centro de Atención Integral para la Discapacidad</t>
  </si>
  <si>
    <t>Año 2024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</si>
  <si>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</si>
  <si>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</si>
  <si>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</si>
  <si>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</si>
  <si>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</si>
  <si>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</si>
  <si>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</si>
  <si>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Ejecución Pesupuestaria TI</t>
  </si>
  <si>
    <t>Ejecución Pesupuestaria T2</t>
  </si>
  <si>
    <t>Ejecución Pesupuestaria T3</t>
  </si>
  <si>
    <t>Ejecución Pesupuestaria T4</t>
  </si>
  <si>
    <t>Ejecución Presupuestaria %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</si>
  <si>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</si>
  <si>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</si>
  <si>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</si>
  <si>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</si>
  <si>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</si>
  <si>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</si>
  <si>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</si>
  <si>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</si>
  <si>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</si>
  <si>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</si>
  <si>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</si>
  <si>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</si>
  <si>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</si>
  <si>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</si>
  <si>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</si>
  <si>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</si>
  <si>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</si>
  <si>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</si>
  <si>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</si>
  <si>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</si>
  <si>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</si>
  <si>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</si>
  <si>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</si>
  <si>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</si>
  <si>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</si>
  <si>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</si>
  <si>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</si>
  <si>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</si>
  <si>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</si>
  <si>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</si>
  <si>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</si>
  <si>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</si>
  <si>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</si>
  <si>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</si>
  <si>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</si>
  <si>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</si>
  <si>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</si>
  <si>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</si>
  <si>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</si>
  <si>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</si>
  <si>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</si>
  <si>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</si>
  <si>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</si>
  <si>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</si>
  <si>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</si>
  <si>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</si>
  <si>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</si>
  <si>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</si>
  <si>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</si>
  <si>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</si>
  <si>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</si>
  <si>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</si>
  <si>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</si>
  <si>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</si>
  <si>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</si>
  <si>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</si>
  <si>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</si>
  <si>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</si>
  <si>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</si>
  <si>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</si>
  <si>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</si>
  <si>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</si>
  <si>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</si>
  <si>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</si>
  <si>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</si>
  <si>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</si>
  <si>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</si>
  <si>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 xml:space="preserve">Karina Sepúlveda Ramos </t>
  </si>
  <si>
    <t xml:space="preserve">Encargada División de Contabilidad                        </t>
  </si>
  <si>
    <t>Fecha de Registro: hasta el 29 de febrero  2024</t>
  </si>
  <si>
    <t>Dr. Henry Rosa Polanco</t>
  </si>
  <si>
    <t>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</si>
</sst>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indexed="8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left"/>
    </xf>
    <xf numFmtId="43" fontId="3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9" fontId="2" fillId="0" borderId="0" xfId="2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4" fontId="3" fillId="0" borderId="0" xfId="0" applyNumberFormat="1" applyFont="1"/>
    <xf numFmtId="9" fontId="3" fillId="0" borderId="0" xfId="2" applyFont="1"/>
    <xf numFmtId="4" fontId="2" fillId="0" borderId="0" xfId="0" applyNumberFormat="1" applyFont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horizontal="right" vertical="center" wrapText="1"/>
    </xf>
    <xf numFmtId="9" fontId="2" fillId="3" borderId="2" xfId="2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3" fontId="2" fillId="0" borderId="0" xfId="1" applyFont="1" applyAlignment="1">
      <alignment horizontal="right" vertical="center" wrapText="1"/>
    </xf>
    <xf numFmtId="9" fontId="2" fillId="0" borderId="0" xfId="2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top" wrapText="1"/>
    </xf>
    <xf numFmtId="0" fontId="4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43" fontId="2" fillId="4" borderId="0" xfId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470647</xdr:colOff>
      <xdr:row>4</xdr:row>
      <xdr:rowOff>145677</xdr:rowOff>
    </xdr:from>
    <xdr:to>
      <xdr:col>1</xdr:col>
      <xdr:colOff>1966072</xdr:colOff>
      <xdr:row>8</xdr:row>
      <xdr:rowOff>64995</xdr:rowOff>
    </xdr:to>
    <xdr:pic>
      <xdr:nvPicPr>
        <xdr:cNvPr id="2" name="Picture 2" descr="Resultado de imagen para caid">
          <a:extLst>
            <a:ext uri="{FF2B5EF4-FFF2-40B4-BE49-F238E27FC236}">
              <a16:creationId xmlns:a16="http://schemas.microsoft.com/office/drawing/2014/main" id="{02346079-1ACC-11B6-2B8A-2CFF4873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47" y="1557618"/>
          <a:ext cx="1495425" cy="74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4\EJECUCION%20PRESUPUESTARIA\PRESUPUESTO%20VS%20EJECUCION%20CONSOLIDADO.xlsx" TargetMode="External"/><Relationship Id="rId1" Type="http://schemas.openxmlformats.org/officeDocument/2006/relationships/externalLinkPath" Target="/Financiero/Presupuesto/2024/EJECUCION%20PRESUPUESTARIA/PRESUPUESTO%20VS%20EJECUCION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3\Budget\Presupuesto%20Vs%20Ejecucion%20FE%207213%202023.xlsx" TargetMode="External"/><Relationship Id="rId1" Type="http://schemas.openxmlformats.org/officeDocument/2006/relationships/externalLinkPath" Target="/Financiero/Presupuesto/2023/Budget/Presupuesto%20Vs%20Ejecucion%20FE%207213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mod maa"/>
      <sheetName val="DIGEPRES 2023"/>
      <sheetName val="Presupuesto CAID 2023"/>
      <sheetName val="PRODUCTO 01"/>
      <sheetName val="PRODUCTO 03"/>
      <sheetName val="PRODUCTO 04"/>
      <sheetName val="CONSOLIDADO GENERAL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CUENTA</v>
          </cell>
          <cell r="D7" t="str">
            <v>DESCRIPCION</v>
          </cell>
          <cell r="E7" t="str">
            <v>TOTAL GENERAL</v>
          </cell>
          <cell r="F7" t="str">
            <v xml:space="preserve">MODIFICACION </v>
          </cell>
          <cell r="G7" t="str">
            <v xml:space="preserve">PRESUPUESTO VIGENTE </v>
          </cell>
          <cell r="H7" t="str">
            <v>ENERO</v>
          </cell>
          <cell r="I7" t="str">
            <v>FEBRERO</v>
          </cell>
        </row>
        <row r="8">
          <cell r="E8">
            <v>566728425</v>
          </cell>
          <cell r="F8">
            <v>28600843.740000002</v>
          </cell>
          <cell r="G8">
            <v>595329268.74000001</v>
          </cell>
          <cell r="H8">
            <v>31287894.969999995</v>
          </cell>
          <cell r="I8">
            <v>34019469.229999997</v>
          </cell>
        </row>
        <row r="9">
          <cell r="C9">
            <v>2.1</v>
          </cell>
          <cell r="D9" t="str">
            <v>REMUNERACIONES Y CONTRIBUCIONES</v>
          </cell>
          <cell r="E9">
            <v>411686889</v>
          </cell>
          <cell r="F9">
            <v>6421713.0000000028</v>
          </cell>
          <cell r="G9">
            <v>418108602</v>
          </cell>
          <cell r="H9">
            <v>29203460.909999996</v>
          </cell>
          <cell r="I9">
            <v>28609766.640000001</v>
          </cell>
        </row>
        <row r="10">
          <cell r="C10" t="str">
            <v>2.1.1</v>
          </cell>
          <cell r="D10" t="str">
            <v>REMUNERACIONES</v>
          </cell>
          <cell r="E10">
            <v>319644558</v>
          </cell>
          <cell r="F10">
            <v>2646973.5300000026</v>
          </cell>
          <cell r="G10">
            <v>322291531.53000003</v>
          </cell>
          <cell r="H10">
            <v>24783736.259999998</v>
          </cell>
          <cell r="I10">
            <v>24235648.460000001</v>
          </cell>
        </row>
        <row r="11">
          <cell r="C11" t="str">
            <v>2.1.1.1</v>
          </cell>
          <cell r="D11" t="str">
            <v>Remuneraciones al personal fijo</v>
          </cell>
          <cell r="E11">
            <v>230834952</v>
          </cell>
          <cell r="F11">
            <v>5118564.4700000025</v>
          </cell>
          <cell r="G11">
            <v>235953516.47</v>
          </cell>
          <cell r="H11">
            <v>19776148.100000001</v>
          </cell>
          <cell r="I11">
            <v>19411398.100000001</v>
          </cell>
        </row>
        <row r="12">
          <cell r="C12" t="str">
            <v>2.1.1.1.01</v>
          </cell>
          <cell r="D12" t="str">
            <v>Sueldos Fijos</v>
          </cell>
          <cell r="E12">
            <v>230834952</v>
          </cell>
          <cell r="F12">
            <v>5118564.4700000025</v>
          </cell>
          <cell r="G12">
            <v>235953516.47</v>
          </cell>
          <cell r="H12">
            <v>19776148.100000001</v>
          </cell>
          <cell r="I12">
            <v>19411398.100000001</v>
          </cell>
        </row>
        <row r="13">
          <cell r="C13" t="str">
            <v>2.1.1.2</v>
          </cell>
          <cell r="D13" t="str">
            <v>Remuneraciones al personal con carácter transitorio</v>
          </cell>
          <cell r="E13">
            <v>62181503</v>
          </cell>
          <cell r="F13">
            <v>-3678493.04</v>
          </cell>
          <cell r="G13">
            <v>58503009.960000001</v>
          </cell>
          <cell r="H13">
            <v>4700250.83</v>
          </cell>
          <cell r="I13">
            <v>4660250.83</v>
          </cell>
        </row>
        <row r="14">
          <cell r="C14" t="str">
            <v>2.1.1.2.01</v>
          </cell>
          <cell r="D14" t="str">
            <v>Personal Igualado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2.1.1.2.03</v>
          </cell>
          <cell r="D15" t="str">
            <v>Suplencias</v>
          </cell>
          <cell r="E15">
            <v>840000</v>
          </cell>
          <cell r="F15">
            <v>0</v>
          </cell>
          <cell r="G15">
            <v>840000</v>
          </cell>
          <cell r="H15">
            <v>70000</v>
          </cell>
          <cell r="I15">
            <v>70000</v>
          </cell>
        </row>
        <row r="16">
          <cell r="C16" t="str">
            <v>2.1.1.2.04</v>
          </cell>
          <cell r="D16" t="str">
            <v>Servicios Especiales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 t="str">
            <v>2.1.1.2.05</v>
          </cell>
          <cell r="D17" t="str">
            <v>Sueldos al Personal Periodo Probatorio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2.1.1.2.08</v>
          </cell>
          <cell r="D18" t="str">
            <v>Sueldos al Personal Contratado e Igualado - 2019</v>
          </cell>
          <cell r="E18">
            <v>34763087</v>
          </cell>
          <cell r="F18">
            <v>1262113</v>
          </cell>
          <cell r="G18">
            <v>36025200</v>
          </cell>
          <cell r="H18">
            <v>3002100</v>
          </cell>
          <cell r="I18">
            <v>2922100</v>
          </cell>
        </row>
        <row r="19">
          <cell r="C19" t="str">
            <v>2.1.1.2.09</v>
          </cell>
          <cell r="D19" t="str">
            <v>Personal de Carácter eventual</v>
          </cell>
          <cell r="E19">
            <v>26578416</v>
          </cell>
          <cell r="F19">
            <v>-4940606.04</v>
          </cell>
          <cell r="G19">
            <v>21637809.960000001</v>
          </cell>
          <cell r="H19">
            <v>1628150.83</v>
          </cell>
          <cell r="I19">
            <v>1668150.83</v>
          </cell>
        </row>
        <row r="20">
          <cell r="C20" t="str">
            <v>2.1.1.2.11</v>
          </cell>
          <cell r="D20" t="str">
            <v>Sueldo temporal a personal fijo en cargos de carrera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2.1.1.3</v>
          </cell>
          <cell r="D21" t="str">
            <v xml:space="preserve">Sueldos a personal fijo en tramites de pensiones </v>
          </cell>
          <cell r="E21">
            <v>1836000</v>
          </cell>
          <cell r="F21">
            <v>-396000</v>
          </cell>
          <cell r="G21">
            <v>1440000</v>
          </cell>
          <cell r="H21">
            <v>0</v>
          </cell>
          <cell r="I21">
            <v>0</v>
          </cell>
        </row>
        <row r="22">
          <cell r="C22" t="str">
            <v>2.1.1.3.01</v>
          </cell>
          <cell r="D22" t="str">
            <v xml:space="preserve">Sueldos a personal fijo en tramites de pensiones </v>
          </cell>
          <cell r="E22">
            <v>1836000</v>
          </cell>
          <cell r="F22">
            <v>-396000</v>
          </cell>
          <cell r="G22">
            <v>1440000</v>
          </cell>
          <cell r="H22">
            <v>0</v>
          </cell>
          <cell r="I22">
            <v>0</v>
          </cell>
        </row>
        <row r="23">
          <cell r="C23" t="str">
            <v>2.1.1.4</v>
          </cell>
          <cell r="D23" t="str">
            <v>Sueldo anual No.13</v>
          </cell>
          <cell r="E23">
            <v>22209346</v>
          </cell>
          <cell r="F23">
            <v>1602902.1</v>
          </cell>
          <cell r="G23">
            <v>23812248.100000001</v>
          </cell>
          <cell r="H23">
            <v>0</v>
          </cell>
          <cell r="I23">
            <v>0</v>
          </cell>
        </row>
        <row r="24">
          <cell r="C24" t="str">
            <v>2.1.1.4.01</v>
          </cell>
          <cell r="D24" t="str">
            <v>Salario No. 13</v>
          </cell>
          <cell r="E24">
            <v>22209346</v>
          </cell>
          <cell r="F24">
            <v>1602902.1</v>
          </cell>
          <cell r="G24">
            <v>23812248.100000001</v>
          </cell>
          <cell r="H24">
            <v>0</v>
          </cell>
          <cell r="I24">
            <v>0</v>
          </cell>
        </row>
        <row r="25">
          <cell r="C25" t="str">
            <v>2.1.1.5</v>
          </cell>
          <cell r="D25" t="str">
            <v>Prestaciones económicas</v>
          </cell>
          <cell r="E25">
            <v>2582757</v>
          </cell>
          <cell r="F25">
            <v>0</v>
          </cell>
          <cell r="G25">
            <v>2582757</v>
          </cell>
          <cell r="H25">
            <v>307337.33</v>
          </cell>
          <cell r="I25">
            <v>163999.53</v>
          </cell>
        </row>
        <row r="26">
          <cell r="C26" t="str">
            <v>2.1.1.5.03</v>
          </cell>
          <cell r="D26" t="str">
            <v>Prestacion Laboral por Desvinculación</v>
          </cell>
          <cell r="E26">
            <v>1407000</v>
          </cell>
          <cell r="F26">
            <v>0</v>
          </cell>
          <cell r="G26">
            <v>1407000</v>
          </cell>
          <cell r="H26">
            <v>0</v>
          </cell>
          <cell r="I26">
            <v>26000</v>
          </cell>
        </row>
        <row r="27">
          <cell r="C27" t="str">
            <v>2.1.1.5.04</v>
          </cell>
          <cell r="D27" t="str">
            <v>Proporción de vacaciones no disfrutadas</v>
          </cell>
          <cell r="E27">
            <v>1175757</v>
          </cell>
          <cell r="F27">
            <v>0</v>
          </cell>
          <cell r="G27">
            <v>1175757</v>
          </cell>
          <cell r="H27">
            <v>307337.33</v>
          </cell>
          <cell r="I27">
            <v>137999.53</v>
          </cell>
        </row>
        <row r="28">
          <cell r="C28" t="str">
            <v>2.1.2</v>
          </cell>
          <cell r="D28" t="str">
            <v>SOBRESUELDOS</v>
          </cell>
          <cell r="E28">
            <v>47803690</v>
          </cell>
          <cell r="F28">
            <v>2274986.6300000004</v>
          </cell>
          <cell r="G28">
            <v>50078676.630000003</v>
          </cell>
          <cell r="H28">
            <v>686500</v>
          </cell>
          <cell r="I28">
            <v>699500</v>
          </cell>
        </row>
        <row r="29">
          <cell r="C29" t="str">
            <v>2.1.2.2</v>
          </cell>
          <cell r="D29" t="str">
            <v xml:space="preserve">Compensación </v>
          </cell>
          <cell r="E29">
            <v>47803690</v>
          </cell>
          <cell r="F29">
            <v>2274986.6300000004</v>
          </cell>
          <cell r="G29">
            <v>50078676.630000003</v>
          </cell>
          <cell r="H29">
            <v>686500</v>
          </cell>
          <cell r="I29">
            <v>699500</v>
          </cell>
        </row>
        <row r="30">
          <cell r="C30" t="str">
            <v>2.1.2.2.01</v>
          </cell>
          <cell r="D30" t="str">
            <v>Compensación por gastos de alimentación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 t="str">
            <v>2.1.2.2.03</v>
          </cell>
          <cell r="D31" t="str">
            <v>Pago de horas extraordinarias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2.1.2.2.04</v>
          </cell>
          <cell r="D32" t="str">
            <v>Prima de transporte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 t="str">
            <v>2.1.2.2.05</v>
          </cell>
          <cell r="D33" t="str">
            <v>Compensacion servicios de seguridad</v>
          </cell>
          <cell r="E33">
            <v>6480000</v>
          </cell>
          <cell r="F33">
            <v>1758000</v>
          </cell>
          <cell r="G33">
            <v>8238000</v>
          </cell>
          <cell r="H33">
            <v>686500</v>
          </cell>
          <cell r="I33">
            <v>699500</v>
          </cell>
        </row>
        <row r="34">
          <cell r="C34" t="str">
            <v>2.1.2.2.06</v>
          </cell>
          <cell r="D34" t="str">
            <v>Incentivo por Rendimiento Individual</v>
          </cell>
          <cell r="E34">
            <v>19007344</v>
          </cell>
          <cell r="F34">
            <v>127944.45999999996</v>
          </cell>
          <cell r="G34">
            <v>19135288.460000001</v>
          </cell>
          <cell r="H34">
            <v>0</v>
          </cell>
          <cell r="I34">
            <v>0</v>
          </cell>
        </row>
        <row r="35">
          <cell r="C35" t="str">
            <v>2.1.2.2.07</v>
          </cell>
          <cell r="D35" t="str">
            <v>Compensación por distancia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2.1.2.2.08</v>
          </cell>
          <cell r="D36" t="str">
            <v>Compensación especiales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2.1.2.2.09</v>
          </cell>
          <cell r="D37" t="str">
            <v>Bono por Desempeño a servidores de carrera</v>
          </cell>
          <cell r="E37">
            <v>260000</v>
          </cell>
          <cell r="F37">
            <v>0</v>
          </cell>
          <cell r="G37">
            <v>260000</v>
          </cell>
          <cell r="H37">
            <v>0</v>
          </cell>
          <cell r="I37">
            <v>0</v>
          </cell>
        </row>
        <row r="38">
          <cell r="C38" t="str">
            <v>2.1.2.2.10</v>
          </cell>
          <cell r="D38" t="str">
            <v>Compensacion por cumplimiento de indicadores del MAP</v>
          </cell>
          <cell r="E38">
            <v>22056346</v>
          </cell>
          <cell r="F38">
            <v>389042.17000000039</v>
          </cell>
          <cell r="G38">
            <v>22445388.170000002</v>
          </cell>
          <cell r="H38">
            <v>0</v>
          </cell>
          <cell r="I38">
            <v>0</v>
          </cell>
        </row>
        <row r="39">
          <cell r="C39" t="str">
            <v>2.1.2.2.15</v>
          </cell>
          <cell r="D39" t="str">
            <v>Compensación extraordinaria annual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 t="str">
            <v>2.1.3</v>
          </cell>
          <cell r="D40" t="str">
            <v>DIETAS Y GASTOS DE REPRESENTACION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C41" t="str">
            <v>2.1.3.1</v>
          </cell>
          <cell r="D41" t="str">
            <v>Dietas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 t="str">
            <v>2.1.3.1.01</v>
          </cell>
          <cell r="D42" t="str">
            <v>Dietas en el país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 t="str">
            <v>2.1.3.1.02</v>
          </cell>
          <cell r="D43" t="str">
            <v>Dietas en el exterior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2.1.3.2</v>
          </cell>
          <cell r="D44" t="str">
            <v xml:space="preserve">Gastos de representacion  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C45" t="str">
            <v>2.1.3.2.01</v>
          </cell>
          <cell r="D45" t="str">
            <v>Gastos de representacion en el pais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C46" t="str">
            <v>2.1.4</v>
          </cell>
          <cell r="D46" t="str">
            <v>GRATIFICACIONES Y BONIFICACIONES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C47" t="str">
            <v>2.1.4.2</v>
          </cell>
          <cell r="D47" t="str">
            <v>Otras Gratificaciones y Bonificaciones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C48" t="str">
            <v>2.1.4.2.01</v>
          </cell>
          <cell r="D48" t="str">
            <v>Bono escolar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C49" t="str">
            <v>2.1.4.2.02</v>
          </cell>
          <cell r="D49" t="str">
            <v>Gratificaciones por Pasantías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C50" t="str">
            <v>2.1.4.2.03</v>
          </cell>
          <cell r="D50" t="str">
            <v>Gratificaciones por aniversario de institución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C51" t="str">
            <v>2.1.4.2.04</v>
          </cell>
          <cell r="D51" t="str">
            <v>Otras gratificaciones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C52" t="str">
            <v>2.1.5</v>
          </cell>
          <cell r="D52" t="str">
            <v>CONTRIBUCIONES A LA SEGURIDAD SOCIAL</v>
          </cell>
          <cell r="E52">
            <v>44238641</v>
          </cell>
          <cell r="F52">
            <v>1499752.8399999999</v>
          </cell>
          <cell r="G52">
            <v>45738393.840000004</v>
          </cell>
          <cell r="H52">
            <v>3733224.6500000004</v>
          </cell>
          <cell r="I52">
            <v>3674618.18</v>
          </cell>
        </row>
        <row r="53">
          <cell r="C53" t="str">
            <v>2.1.5.1</v>
          </cell>
          <cell r="D53" t="str">
            <v xml:space="preserve">Contribuciones al Seguro de Salud </v>
          </cell>
          <cell r="E53">
            <v>20408990</v>
          </cell>
          <cell r="F53">
            <v>779920.36000000034</v>
          </cell>
          <cell r="G53">
            <v>21188910.359999999</v>
          </cell>
          <cell r="H53">
            <v>1728697.28</v>
          </cell>
          <cell r="I53">
            <v>1700922.9</v>
          </cell>
        </row>
        <row r="54">
          <cell r="C54" t="str">
            <v>2.1.5.1.01</v>
          </cell>
          <cell r="D54" t="str">
            <v>Contribuciones al Seguro de Salud</v>
          </cell>
          <cell r="E54">
            <v>20408990</v>
          </cell>
          <cell r="F54">
            <v>779920.36000000034</v>
          </cell>
          <cell r="G54">
            <v>21188910.359999999</v>
          </cell>
          <cell r="H54">
            <v>1728697.28</v>
          </cell>
          <cell r="I54">
            <v>1700922.9</v>
          </cell>
        </row>
        <row r="55">
          <cell r="C55" t="str">
            <v>2.1.5.2</v>
          </cell>
          <cell r="D55" t="str">
            <v>Contribuciones al Seguro de Pensiones</v>
          </cell>
          <cell r="E55">
            <v>20380245</v>
          </cell>
          <cell r="F55">
            <v>918816.9599999995</v>
          </cell>
          <cell r="G55">
            <v>21299061.960000001</v>
          </cell>
          <cell r="H55">
            <v>1737824.33</v>
          </cell>
          <cell r="I55">
            <v>1709087.08</v>
          </cell>
        </row>
        <row r="56">
          <cell r="C56" t="str">
            <v>2.1.5.2.01</v>
          </cell>
          <cell r="D56" t="str">
            <v>Contribuciones al Seguro de Pensiones</v>
          </cell>
          <cell r="E56">
            <v>20380245</v>
          </cell>
          <cell r="F56">
            <v>918816.9599999995</v>
          </cell>
          <cell r="G56">
            <v>21299061.960000001</v>
          </cell>
          <cell r="H56">
            <v>1737824.33</v>
          </cell>
          <cell r="I56">
            <v>1709087.08</v>
          </cell>
        </row>
        <row r="57">
          <cell r="C57" t="str">
            <v>2.1.5.3</v>
          </cell>
          <cell r="D57" t="str">
            <v>Contribuciones al Seguroo de Riesgo Laboral</v>
          </cell>
          <cell r="E57">
            <v>3449406</v>
          </cell>
          <cell r="F57">
            <v>-198984.48000000004</v>
          </cell>
          <cell r="G57">
            <v>3250421.52</v>
          </cell>
          <cell r="H57">
            <v>266703.04000000004</v>
          </cell>
          <cell r="I57">
            <v>264608.2</v>
          </cell>
        </row>
        <row r="58">
          <cell r="C58" t="str">
            <v>2.1.5.3.01</v>
          </cell>
          <cell r="D58" t="str">
            <v>Contribuciones al Seguro de Riesgo Laboral</v>
          </cell>
          <cell r="E58">
            <v>3449406</v>
          </cell>
          <cell r="F58">
            <v>-198984.48000000004</v>
          </cell>
          <cell r="G58">
            <v>3250421.52</v>
          </cell>
          <cell r="H58">
            <v>266703.04000000004</v>
          </cell>
          <cell r="I58">
            <v>264608.2</v>
          </cell>
        </row>
        <row r="59">
          <cell r="C59">
            <v>2.2000000000000002</v>
          </cell>
          <cell r="D59" t="str">
            <v>CONTRATACION DE SERVICIOS</v>
          </cell>
          <cell r="E59">
            <v>78765689</v>
          </cell>
          <cell r="F59">
            <v>15263616.6</v>
          </cell>
          <cell r="G59">
            <v>94029305.599999994</v>
          </cell>
          <cell r="H59">
            <v>2084434.06</v>
          </cell>
          <cell r="I59">
            <v>3773869.25</v>
          </cell>
        </row>
        <row r="60">
          <cell r="C60" t="str">
            <v>2.2.1</v>
          </cell>
          <cell r="D60" t="str">
            <v>SERVICIOS BÁSICOS</v>
          </cell>
          <cell r="E60">
            <v>29257818</v>
          </cell>
          <cell r="F60">
            <v>5939704.5999999996</v>
          </cell>
          <cell r="G60">
            <v>35197522.600000001</v>
          </cell>
          <cell r="H60">
            <v>1802867.25</v>
          </cell>
          <cell r="I60">
            <v>2196486.87</v>
          </cell>
        </row>
        <row r="61">
          <cell r="C61" t="str">
            <v>2.2.1.1</v>
          </cell>
          <cell r="D61" t="str">
            <v>Radiocomunicación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 t="str">
            <v>2.2.1.1.01</v>
          </cell>
          <cell r="D62" t="str">
            <v>Radiocomunicación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2.2.1.2</v>
          </cell>
          <cell r="D63" t="str">
            <v>Servicios Telefonicos Larga Distancia</v>
          </cell>
          <cell r="E63">
            <v>0</v>
          </cell>
          <cell r="F63">
            <v>100</v>
          </cell>
          <cell r="G63">
            <v>100</v>
          </cell>
          <cell r="H63">
            <v>0</v>
          </cell>
          <cell r="I63">
            <v>0</v>
          </cell>
        </row>
        <row r="64">
          <cell r="C64" t="str">
            <v>2.2.1.2.01</v>
          </cell>
          <cell r="D64" t="str">
            <v>Servicio Telefónico de Larga Distancia</v>
          </cell>
          <cell r="E64">
            <v>0</v>
          </cell>
          <cell r="F64">
            <v>100</v>
          </cell>
          <cell r="G64">
            <v>100</v>
          </cell>
          <cell r="H64">
            <v>0</v>
          </cell>
          <cell r="I64">
            <v>0</v>
          </cell>
        </row>
        <row r="65">
          <cell r="C65" t="str">
            <v>2.2.1.3</v>
          </cell>
          <cell r="D65" t="str">
            <v>Telefono Local</v>
          </cell>
          <cell r="E65">
            <v>1040000</v>
          </cell>
          <cell r="F65">
            <v>240000</v>
          </cell>
          <cell r="G65">
            <v>1280000</v>
          </cell>
          <cell r="H65">
            <v>27900.21</v>
          </cell>
          <cell r="I65">
            <v>129684.11</v>
          </cell>
        </row>
        <row r="66">
          <cell r="C66" t="str">
            <v>2.2.1.3.01</v>
          </cell>
          <cell r="D66" t="str">
            <v>Teléfono Local</v>
          </cell>
          <cell r="E66">
            <v>1040000</v>
          </cell>
          <cell r="F66">
            <v>240000</v>
          </cell>
          <cell r="G66">
            <v>1280000</v>
          </cell>
          <cell r="H66">
            <v>27900.21</v>
          </cell>
          <cell r="I66">
            <v>129684.11</v>
          </cell>
        </row>
        <row r="67">
          <cell r="C67" t="str">
            <v>2.2.1.4</v>
          </cell>
          <cell r="D67" t="str">
            <v>Telefax y Correo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 t="str">
            <v>2.2.1.4.01</v>
          </cell>
          <cell r="D68" t="str">
            <v>Telefax y Correo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 t="str">
            <v>2.2.1.5</v>
          </cell>
          <cell r="D69" t="str">
            <v>Servicio de Internet y Televisión por Cable</v>
          </cell>
          <cell r="E69">
            <v>10839774</v>
          </cell>
          <cell r="F69">
            <v>1200000</v>
          </cell>
          <cell r="G69">
            <v>12039774</v>
          </cell>
          <cell r="H69">
            <v>498664.51</v>
          </cell>
          <cell r="I69">
            <v>827083.51</v>
          </cell>
        </row>
        <row r="70">
          <cell r="C70" t="str">
            <v>2.2.1.5.01</v>
          </cell>
          <cell r="D70" t="str">
            <v>Servicio de Internet y Televisión por Cable</v>
          </cell>
          <cell r="E70">
            <v>10839774</v>
          </cell>
          <cell r="F70">
            <v>1200000</v>
          </cell>
          <cell r="G70">
            <v>12039774</v>
          </cell>
          <cell r="H70">
            <v>498664.51</v>
          </cell>
          <cell r="I70">
            <v>827083.51</v>
          </cell>
        </row>
        <row r="71">
          <cell r="C71" t="str">
            <v>2.2.1.6</v>
          </cell>
          <cell r="D71" t="str">
            <v>Electricidad</v>
          </cell>
          <cell r="E71">
            <v>17108935</v>
          </cell>
          <cell r="F71">
            <v>4384404.5999999996</v>
          </cell>
          <cell r="G71">
            <v>21493339.600000001</v>
          </cell>
          <cell r="H71">
            <v>1247802.53</v>
          </cell>
          <cell r="I71">
            <v>1129669.6499999999</v>
          </cell>
        </row>
        <row r="72">
          <cell r="C72" t="str">
            <v>2.2.1.6.01</v>
          </cell>
          <cell r="D72" t="str">
            <v>Energia Eléctrica</v>
          </cell>
          <cell r="E72">
            <v>17108935</v>
          </cell>
          <cell r="F72">
            <v>4384404.5999999996</v>
          </cell>
          <cell r="G72">
            <v>21493339.600000001</v>
          </cell>
          <cell r="H72">
            <v>1247802.53</v>
          </cell>
          <cell r="I72">
            <v>1129669.6499999999</v>
          </cell>
        </row>
        <row r="73">
          <cell r="C73" t="str">
            <v>2.2.1.7</v>
          </cell>
          <cell r="D73" t="str">
            <v>Agua</v>
          </cell>
          <cell r="E73">
            <v>167855</v>
          </cell>
          <cell r="F73">
            <v>25200</v>
          </cell>
          <cell r="G73">
            <v>193055</v>
          </cell>
          <cell r="H73">
            <v>21000</v>
          </cell>
          <cell r="I73">
            <v>110049.60000000001</v>
          </cell>
        </row>
        <row r="74">
          <cell r="C74" t="str">
            <v>2.2.1.7.01</v>
          </cell>
          <cell r="D74" t="str">
            <v>Agua</v>
          </cell>
          <cell r="E74">
            <v>167855</v>
          </cell>
          <cell r="F74">
            <v>25200</v>
          </cell>
          <cell r="G74">
            <v>193055</v>
          </cell>
          <cell r="H74">
            <v>21000</v>
          </cell>
          <cell r="I74">
            <v>110049.60000000001</v>
          </cell>
        </row>
        <row r="75">
          <cell r="C75" t="str">
            <v>2.2.1.8</v>
          </cell>
          <cell r="D75" t="str">
            <v>Recoleccion de Residuos Sólidos</v>
          </cell>
          <cell r="E75">
            <v>101254</v>
          </cell>
          <cell r="F75">
            <v>90000</v>
          </cell>
          <cell r="G75">
            <v>191254</v>
          </cell>
          <cell r="H75">
            <v>7500</v>
          </cell>
          <cell r="I75">
            <v>0</v>
          </cell>
        </row>
        <row r="76">
          <cell r="C76" t="str">
            <v>2.2.1.8.01</v>
          </cell>
          <cell r="D76" t="str">
            <v>Recoleccion de Residuos Sólidos</v>
          </cell>
          <cell r="E76">
            <v>101254</v>
          </cell>
          <cell r="F76">
            <v>90000</v>
          </cell>
          <cell r="G76">
            <v>191254</v>
          </cell>
          <cell r="H76">
            <v>7500</v>
          </cell>
          <cell r="I76">
            <v>0</v>
          </cell>
        </row>
        <row r="77">
          <cell r="C77" t="str">
            <v>2.2.2</v>
          </cell>
          <cell r="D77" t="str">
            <v>PUBLICIDAD, IMPRESIÓN Y ENCUADERNACION</v>
          </cell>
          <cell r="E77">
            <v>2000000</v>
          </cell>
          <cell r="F77">
            <v>1002625</v>
          </cell>
          <cell r="G77">
            <v>3002625</v>
          </cell>
          <cell r="H77">
            <v>0</v>
          </cell>
          <cell r="I77">
            <v>0</v>
          </cell>
        </row>
        <row r="78">
          <cell r="C78" t="str">
            <v>2.2.2.1</v>
          </cell>
          <cell r="D78" t="str">
            <v>Publicidad y Propaganda</v>
          </cell>
          <cell r="E78">
            <v>1000000</v>
          </cell>
          <cell r="F78">
            <v>1002625</v>
          </cell>
          <cell r="G78">
            <v>2002625</v>
          </cell>
          <cell r="H78">
            <v>0</v>
          </cell>
          <cell r="I78">
            <v>0</v>
          </cell>
        </row>
        <row r="79">
          <cell r="C79" t="str">
            <v>2.2.2.1.01</v>
          </cell>
          <cell r="D79" t="str">
            <v>Publicidad y Propaganda</v>
          </cell>
          <cell r="E79">
            <v>1000000</v>
          </cell>
          <cell r="F79">
            <v>1002625</v>
          </cell>
          <cell r="G79">
            <v>2002625</v>
          </cell>
          <cell r="H79">
            <v>0</v>
          </cell>
          <cell r="I79">
            <v>0</v>
          </cell>
        </row>
        <row r="80">
          <cell r="C80" t="str">
            <v>2.2.2.2</v>
          </cell>
          <cell r="D80" t="str">
            <v xml:space="preserve">Impresión, Encuadernación y rotulación </v>
          </cell>
          <cell r="E80">
            <v>1000000</v>
          </cell>
          <cell r="F80">
            <v>0</v>
          </cell>
          <cell r="G80">
            <v>1000000</v>
          </cell>
          <cell r="H80">
            <v>0</v>
          </cell>
          <cell r="I80">
            <v>0</v>
          </cell>
        </row>
        <row r="81">
          <cell r="C81" t="str">
            <v>2.2.2.2.01</v>
          </cell>
          <cell r="D81" t="str">
            <v xml:space="preserve">Impresión, Encuadernacion y rotulacion </v>
          </cell>
          <cell r="E81">
            <v>1000000</v>
          </cell>
          <cell r="F81">
            <v>0</v>
          </cell>
          <cell r="G81">
            <v>1000000</v>
          </cell>
          <cell r="H81">
            <v>0</v>
          </cell>
          <cell r="I81">
            <v>0</v>
          </cell>
        </row>
        <row r="82">
          <cell r="C82" t="str">
            <v>2.2.3</v>
          </cell>
          <cell r="D82" t="str">
            <v>VIATICOS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 t="str">
            <v>2.2.3.1</v>
          </cell>
          <cell r="D83" t="str">
            <v xml:space="preserve">Viaticos dentro del pais 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 t="str">
            <v>2.2.3.1.01</v>
          </cell>
          <cell r="D84" t="str">
            <v xml:space="preserve">Viaticos dentro del pais 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 t="str">
            <v>2.2.3.2</v>
          </cell>
          <cell r="D85" t="str">
            <v>Viaticos fuera del pais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 t="str">
            <v>2.2.3.2.01</v>
          </cell>
          <cell r="D86" t="str">
            <v>Viaticos fuera del pais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C87" t="str">
            <v>2.2.4</v>
          </cell>
          <cell r="D87" t="str">
            <v>TRANSPORTE Y ALMACENAJE</v>
          </cell>
          <cell r="E87">
            <v>150000</v>
          </cell>
          <cell r="F87">
            <v>0</v>
          </cell>
          <cell r="G87">
            <v>150000</v>
          </cell>
          <cell r="H87">
            <v>0</v>
          </cell>
          <cell r="I87">
            <v>0</v>
          </cell>
        </row>
        <row r="88">
          <cell r="C88" t="str">
            <v>2.2.4.1</v>
          </cell>
          <cell r="D88" t="str">
            <v>Pasajes y gastos de transporte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C89" t="str">
            <v>2.2.4.1.01</v>
          </cell>
          <cell r="D89" t="str">
            <v>Pasajes y gastos de transporte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 t="str">
            <v>2.2.4.2</v>
          </cell>
          <cell r="D90" t="str">
            <v>Fletes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C91" t="str">
            <v>2.2.4.2.01</v>
          </cell>
          <cell r="D91" t="str">
            <v>Fletes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2.2.4.3</v>
          </cell>
          <cell r="D92" t="str">
            <v>Almacenaje</v>
          </cell>
          <cell r="E92">
            <v>150000</v>
          </cell>
          <cell r="F92">
            <v>0</v>
          </cell>
          <cell r="G92">
            <v>150000</v>
          </cell>
          <cell r="H92">
            <v>0</v>
          </cell>
          <cell r="I92">
            <v>0</v>
          </cell>
        </row>
        <row r="93">
          <cell r="C93" t="str">
            <v>2.2.4.3.01</v>
          </cell>
          <cell r="D93" t="str">
            <v>Almacenaje</v>
          </cell>
          <cell r="E93">
            <v>150000</v>
          </cell>
          <cell r="F93">
            <v>0</v>
          </cell>
          <cell r="G93">
            <v>150000</v>
          </cell>
          <cell r="H93">
            <v>0</v>
          </cell>
          <cell r="I93">
            <v>0</v>
          </cell>
        </row>
        <row r="94">
          <cell r="C94" t="str">
            <v>2.2.4.3.02</v>
          </cell>
          <cell r="D94" t="str">
            <v>Servicios de manejo y embalaje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C95" t="str">
            <v>2.2.4.4</v>
          </cell>
          <cell r="D95" t="str">
            <v>Peaje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C96" t="str">
            <v>2.2.4.4.01</v>
          </cell>
          <cell r="D96" t="str">
            <v>Peaje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C97" t="str">
            <v>2.2.5</v>
          </cell>
          <cell r="D97" t="str">
            <v>ALQUILERES Y RENTA</v>
          </cell>
          <cell r="E97">
            <v>6986064</v>
          </cell>
          <cell r="F97">
            <v>-5135803.2699999996</v>
          </cell>
          <cell r="G97">
            <v>1850260.7300000004</v>
          </cell>
          <cell r="H97">
            <v>150383.04000000001</v>
          </cell>
          <cell r="I97">
            <v>127472.16</v>
          </cell>
        </row>
        <row r="98">
          <cell r="C98" t="str">
            <v>2.2.5.1</v>
          </cell>
          <cell r="D98" t="str">
            <v>Alquileres y rentas de edificaciones y locales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C99" t="str">
            <v>2.2.5.1.01</v>
          </cell>
          <cell r="D99" t="str">
            <v>Alquileres y rentas de edificaciones y locales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2.2.5.2</v>
          </cell>
          <cell r="D100" t="str">
            <v>Alquileres de máquinas y equipos de produccuón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 t="str">
            <v>2.2.5.2.01</v>
          </cell>
          <cell r="D101" t="str">
            <v>Alquileres de máquinas y equipos de produccuón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 t="str">
            <v>2.2.5.2.02</v>
          </cell>
          <cell r="D102" t="str">
            <v>Alquileres de equipos eléctricos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C103" t="str">
            <v>2.2.5.3</v>
          </cell>
          <cell r="D103" t="str">
            <v>Alquileres de equipos</v>
          </cell>
          <cell r="E103">
            <v>1800000</v>
          </cell>
          <cell r="F103">
            <v>0</v>
          </cell>
          <cell r="G103">
            <v>1800000</v>
          </cell>
          <cell r="H103">
            <v>150383.04000000001</v>
          </cell>
          <cell r="I103">
            <v>127472.16</v>
          </cell>
        </row>
        <row r="104">
          <cell r="C104" t="str">
            <v>2.2.5.3.01</v>
          </cell>
          <cell r="D104" t="str">
            <v>Alquiler de equipo educacional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 t="str">
            <v>2.2.5.3.02</v>
          </cell>
          <cell r="D105" t="str">
            <v>Alquiler de equipo de tecnología y almacenamiento de datos</v>
          </cell>
          <cell r="E105">
            <v>1800000</v>
          </cell>
          <cell r="F105">
            <v>0</v>
          </cell>
          <cell r="G105">
            <v>1800000</v>
          </cell>
          <cell r="H105">
            <v>150383.04000000001</v>
          </cell>
          <cell r="I105">
            <v>127472.16</v>
          </cell>
        </row>
        <row r="106">
          <cell r="C106" t="str">
            <v>2.2.5.3.03</v>
          </cell>
          <cell r="D106" t="str">
            <v>Alquiler de equipo de comunicación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 t="str">
            <v>2.2.5.3.04</v>
          </cell>
          <cell r="D107" t="str">
            <v>Alquiler de equipo de oficina y muebles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 t="str">
            <v>2.2.5.3.05</v>
          </cell>
          <cell r="D108" t="str">
            <v>Alquiler de equipos médicos, sanitarios y de laboratorios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C109" t="str">
            <v>2.2.5.4</v>
          </cell>
          <cell r="D109" t="str">
            <v>Alquileres de equipos de transporte, tracción y elevación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 t="str">
            <v>2.2.5.4.01</v>
          </cell>
          <cell r="D110" t="str">
            <v>Alquileres de equipos de transporte, tracción y elevación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C111" t="str">
            <v>2.2.5.5</v>
          </cell>
          <cell r="D111" t="str">
            <v>Alquiler de tierras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C112" t="str">
            <v>2.2.5.5.01</v>
          </cell>
          <cell r="D112" t="str">
            <v>Alquiler de tierras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 t="str">
            <v>2.2.5.6</v>
          </cell>
          <cell r="D113" t="str">
            <v>Alquileres de terrenos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>2.2.5.6.01</v>
          </cell>
          <cell r="D114" t="str">
            <v>Alquileres de terrenos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 t="str">
            <v>2.2.5.7</v>
          </cell>
          <cell r="D115" t="str">
            <v>Alquileres de equipos de construcción y movimiento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2.2.5.7.01</v>
          </cell>
          <cell r="D116" t="str">
            <v>Alquileres de equipos de construcción y movimiento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 t="str">
            <v>2.2.5.8</v>
          </cell>
          <cell r="D117" t="str">
            <v>Otro alquileres y arrendamientos por derecho de usos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 t="str">
            <v>2.2.5.8.01</v>
          </cell>
          <cell r="D118" t="str">
            <v>Otro alquileres y arrendamientos por derecho de usos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2.2.5.9</v>
          </cell>
          <cell r="D119" t="str">
            <v>Derecho de Uso</v>
          </cell>
          <cell r="E119">
            <v>5186064</v>
          </cell>
          <cell r="F119">
            <v>-5135803.2699999996</v>
          </cell>
          <cell r="G119">
            <v>50260.730000000447</v>
          </cell>
          <cell r="H119">
            <v>0</v>
          </cell>
          <cell r="I119">
            <v>0</v>
          </cell>
        </row>
        <row r="120">
          <cell r="C120" t="str">
            <v>2.2.5.9.01</v>
          </cell>
          <cell r="D120" t="str">
            <v xml:space="preserve">Licencias Informática </v>
          </cell>
          <cell r="E120">
            <v>5186064</v>
          </cell>
          <cell r="F120">
            <v>-5135803.2699999996</v>
          </cell>
          <cell r="G120">
            <v>50260.730000000447</v>
          </cell>
          <cell r="H120">
            <v>0</v>
          </cell>
          <cell r="I120">
            <v>0</v>
          </cell>
        </row>
        <row r="121">
          <cell r="C121" t="str">
            <v>2.2.6</v>
          </cell>
          <cell r="D121" t="str">
            <v xml:space="preserve">SEGUROS </v>
          </cell>
          <cell r="E121">
            <v>4105000</v>
          </cell>
          <cell r="F121">
            <v>1000000</v>
          </cell>
          <cell r="G121">
            <v>5105000</v>
          </cell>
          <cell r="H121">
            <v>109412.77</v>
          </cell>
          <cell r="I121">
            <v>114099.17</v>
          </cell>
        </row>
        <row r="122">
          <cell r="C122" t="str">
            <v>2.2.6.1</v>
          </cell>
          <cell r="D122" t="str">
            <v xml:space="preserve">Seguros de bienes inmuebles </v>
          </cell>
          <cell r="E122">
            <v>800000</v>
          </cell>
          <cell r="F122">
            <v>0</v>
          </cell>
          <cell r="G122">
            <v>800000</v>
          </cell>
          <cell r="H122">
            <v>0</v>
          </cell>
          <cell r="I122">
            <v>0</v>
          </cell>
        </row>
        <row r="123">
          <cell r="C123" t="str">
            <v>2.2.6.1.01</v>
          </cell>
          <cell r="D123" t="str">
            <v>Seguros de bienes inmuebles  e infraestructura</v>
          </cell>
          <cell r="E123">
            <v>800000</v>
          </cell>
          <cell r="F123">
            <v>0</v>
          </cell>
          <cell r="G123">
            <v>800000</v>
          </cell>
          <cell r="H123">
            <v>0</v>
          </cell>
          <cell r="I123">
            <v>0</v>
          </cell>
        </row>
        <row r="124">
          <cell r="C124" t="str">
            <v>2.2.6.2</v>
          </cell>
          <cell r="D124" t="str">
            <v xml:space="preserve">Seguros de bienes Muebles </v>
          </cell>
          <cell r="E124">
            <v>805000</v>
          </cell>
          <cell r="F124">
            <v>0</v>
          </cell>
          <cell r="G124">
            <v>805000</v>
          </cell>
          <cell r="H124">
            <v>0</v>
          </cell>
          <cell r="I124">
            <v>0</v>
          </cell>
        </row>
        <row r="125">
          <cell r="C125" t="str">
            <v>2.2.6.2.01</v>
          </cell>
          <cell r="D125" t="str">
            <v>Seguros de Bienes Muebles</v>
          </cell>
          <cell r="E125">
            <v>805000</v>
          </cell>
          <cell r="F125">
            <v>0</v>
          </cell>
          <cell r="G125">
            <v>805000</v>
          </cell>
          <cell r="H125">
            <v>0</v>
          </cell>
          <cell r="I125">
            <v>0</v>
          </cell>
        </row>
        <row r="126">
          <cell r="C126" t="str">
            <v>2.2.6.3</v>
          </cell>
          <cell r="D126" t="str">
            <v>Seguros de Personas</v>
          </cell>
          <cell r="E126">
            <v>1500000</v>
          </cell>
          <cell r="F126">
            <v>1500000</v>
          </cell>
          <cell r="G126">
            <v>3000000</v>
          </cell>
          <cell r="H126">
            <v>109412.77</v>
          </cell>
          <cell r="I126">
            <v>114099.17</v>
          </cell>
        </row>
        <row r="127">
          <cell r="C127" t="str">
            <v>2.2.6.3.01</v>
          </cell>
          <cell r="D127" t="str">
            <v>Seguros de Personas</v>
          </cell>
          <cell r="E127">
            <v>1500000</v>
          </cell>
          <cell r="F127">
            <v>1500000</v>
          </cell>
          <cell r="G127">
            <v>3000000</v>
          </cell>
          <cell r="H127">
            <v>109412.77</v>
          </cell>
          <cell r="I127">
            <v>114099.17</v>
          </cell>
        </row>
        <row r="128">
          <cell r="C128" t="str">
            <v>2.2.6.5</v>
          </cell>
          <cell r="D128" t="str">
            <v>Seguro sobre infraestructura</v>
          </cell>
          <cell r="E128">
            <v>1000000</v>
          </cell>
          <cell r="F128">
            <v>-500000</v>
          </cell>
          <cell r="G128">
            <v>500000</v>
          </cell>
          <cell r="H128">
            <v>0</v>
          </cell>
          <cell r="I128">
            <v>0</v>
          </cell>
        </row>
        <row r="129">
          <cell r="C129" t="str">
            <v>2.2.6.5.01</v>
          </cell>
          <cell r="D129" t="str">
            <v>Seguro sobre infraestructura</v>
          </cell>
          <cell r="E129">
            <v>1000000</v>
          </cell>
          <cell r="F129">
            <v>-500000</v>
          </cell>
          <cell r="G129">
            <v>500000</v>
          </cell>
          <cell r="H129">
            <v>0</v>
          </cell>
          <cell r="I129">
            <v>0</v>
          </cell>
        </row>
        <row r="130">
          <cell r="C130" t="str">
            <v>2.2.6.8</v>
          </cell>
          <cell r="D130" t="str">
            <v>Seguro sobre inventarios de bienes de consumo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C131" t="str">
            <v>2.2.6.8.01</v>
          </cell>
          <cell r="D131" t="str">
            <v>Seguro sobre inventarios de bienes de consumo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C132" t="str">
            <v>2.2.6.9</v>
          </cell>
          <cell r="D132" t="str">
            <v>Otros seguros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2.2.6.9.01</v>
          </cell>
          <cell r="D133" t="str">
            <v>Otros seguros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 t="str">
            <v>2.2.7</v>
          </cell>
          <cell r="D134" t="str">
            <v>SERVICIOS DE CONSERVACION, REPARACIONES MENORES E INSTALACIONES TEMPORALES</v>
          </cell>
          <cell r="E134">
            <v>7562009</v>
          </cell>
          <cell r="F134">
            <v>3194090.27</v>
          </cell>
          <cell r="G134">
            <v>10756099.27</v>
          </cell>
          <cell r="H134">
            <v>21771</v>
          </cell>
          <cell r="I134">
            <v>929389.79999999993</v>
          </cell>
        </row>
        <row r="135">
          <cell r="C135" t="str">
            <v>2.2.7.1</v>
          </cell>
          <cell r="D135" t="str">
            <v>Contratación de Mantenimiento y Reparaciones Menores</v>
          </cell>
          <cell r="E135">
            <v>2205000</v>
          </cell>
          <cell r="F135">
            <v>1780000</v>
          </cell>
          <cell r="G135">
            <v>3985000</v>
          </cell>
          <cell r="H135">
            <v>0</v>
          </cell>
          <cell r="I135">
            <v>178383.46</v>
          </cell>
        </row>
        <row r="136">
          <cell r="C136" t="str">
            <v>2.2.7.1.01</v>
          </cell>
          <cell r="D136" t="str">
            <v>Mantenimiento y Reparacion Menores en edificaciones</v>
          </cell>
          <cell r="E136">
            <v>500000</v>
          </cell>
          <cell r="F136">
            <v>0</v>
          </cell>
          <cell r="G136">
            <v>500000</v>
          </cell>
          <cell r="H136">
            <v>0</v>
          </cell>
          <cell r="I136">
            <v>0</v>
          </cell>
        </row>
        <row r="137">
          <cell r="C137" t="str">
            <v>2.2.7.1.02</v>
          </cell>
          <cell r="D137" t="str">
            <v>Servicios especiales de mantenimiento y reparación</v>
          </cell>
          <cell r="E137">
            <v>1700000</v>
          </cell>
          <cell r="F137">
            <v>780000</v>
          </cell>
          <cell r="G137">
            <v>2480000</v>
          </cell>
          <cell r="H137">
            <v>0</v>
          </cell>
          <cell r="I137">
            <v>178383.46</v>
          </cell>
        </row>
        <row r="138">
          <cell r="C138" t="str">
            <v>2.2.7.1.03</v>
          </cell>
          <cell r="D138" t="str">
            <v>Limpieza y desmalezamiento de tierras y terrenos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 t="str">
            <v>2.2.7.1.04</v>
          </cell>
          <cell r="D139" t="str">
            <v>Mantenimiento y reparación de obras de ingeniería civil o infraestructura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 t="str">
            <v>2.2.7.1.05</v>
          </cell>
          <cell r="D140" t="str">
            <v>Mantenimiento y reparación en obras de dominio público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 t="str">
            <v>2.2.7.1.06</v>
          </cell>
          <cell r="D141" t="str">
            <v>Mantenimiento y reparación de instalaciones eléctricas</v>
          </cell>
          <cell r="E141">
            <v>5000</v>
          </cell>
          <cell r="F141">
            <v>0</v>
          </cell>
          <cell r="G141">
            <v>5000</v>
          </cell>
          <cell r="H141">
            <v>0</v>
          </cell>
          <cell r="I141">
            <v>0</v>
          </cell>
        </row>
        <row r="142">
          <cell r="C142" t="str">
            <v>2.2.7.1.07</v>
          </cell>
          <cell r="D142" t="str">
            <v>Mantenimiento, reparación, servicios de pintura y sus derivados</v>
          </cell>
          <cell r="E142">
            <v>0</v>
          </cell>
          <cell r="F142">
            <v>1000000</v>
          </cell>
          <cell r="G142">
            <v>1000000</v>
          </cell>
          <cell r="H142">
            <v>0</v>
          </cell>
          <cell r="I142">
            <v>0</v>
          </cell>
        </row>
        <row r="143">
          <cell r="C143" t="str">
            <v>2.2.7.1.99</v>
          </cell>
          <cell r="D143" t="str">
            <v>Otros mantenimientos, reparaciones y sus derivados, no identificados precedentemente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 t="str">
            <v>2.2.7.2</v>
          </cell>
          <cell r="D144" t="str">
            <v xml:space="preserve">Mantenimiento y Reparacion de maquinarias y equipos </v>
          </cell>
          <cell r="E144">
            <v>5357009</v>
          </cell>
          <cell r="F144">
            <v>1414090.27</v>
          </cell>
          <cell r="G144">
            <v>6771099.2699999996</v>
          </cell>
          <cell r="H144">
            <v>21771</v>
          </cell>
          <cell r="I144">
            <v>751006.34</v>
          </cell>
        </row>
        <row r="145">
          <cell r="C145" t="str">
            <v>2.2.7.2.01</v>
          </cell>
          <cell r="D145" t="str">
            <v>Mantenimiento y reparación de muebles y equipos de oficina</v>
          </cell>
          <cell r="E145">
            <v>679044</v>
          </cell>
          <cell r="F145">
            <v>-379044</v>
          </cell>
          <cell r="G145">
            <v>300000</v>
          </cell>
          <cell r="H145">
            <v>0</v>
          </cell>
          <cell r="I145">
            <v>0</v>
          </cell>
        </row>
        <row r="146">
          <cell r="C146" t="str">
            <v>2.2.7.2.02</v>
          </cell>
          <cell r="D146" t="str">
            <v>Mantenimiento y reparación de equipos de tecnología e información</v>
          </cell>
          <cell r="E146">
            <v>0</v>
          </cell>
          <cell r="F146">
            <v>300000</v>
          </cell>
          <cell r="G146">
            <v>300000</v>
          </cell>
          <cell r="H146">
            <v>0</v>
          </cell>
          <cell r="I146">
            <v>0</v>
          </cell>
        </row>
        <row r="147">
          <cell r="C147" t="str">
            <v>2.2.7.2.03</v>
          </cell>
          <cell r="D147" t="str">
            <v>Mantenimiento y reparación de equipos de educación y recreación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2.2.7.2.04</v>
          </cell>
          <cell r="D148" t="str">
            <v>Mantenimiento y reparación de equipos médicos, sanitarios y de laboratorio</v>
          </cell>
          <cell r="E148">
            <v>800000</v>
          </cell>
          <cell r="F148">
            <v>-406865.73</v>
          </cell>
          <cell r="G148">
            <v>393134.27</v>
          </cell>
          <cell r="H148">
            <v>0</v>
          </cell>
          <cell r="I148">
            <v>0</v>
          </cell>
        </row>
        <row r="149">
          <cell r="C149" t="str">
            <v>2.2.7.2.05</v>
          </cell>
          <cell r="D149" t="str">
            <v>Mantenimiento y reparación de ede comunicación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 t="str">
            <v>2.2.7.2.06</v>
          </cell>
          <cell r="D150" t="str">
            <v xml:space="preserve">Mantenimiento y reparacion de  equipos de transporte, tracción y elevacion </v>
          </cell>
          <cell r="E150">
            <v>1600000</v>
          </cell>
          <cell r="F150">
            <v>900000</v>
          </cell>
          <cell r="G150">
            <v>2500000</v>
          </cell>
          <cell r="H150">
            <v>21771</v>
          </cell>
          <cell r="I150">
            <v>332052.3</v>
          </cell>
        </row>
        <row r="151">
          <cell r="C151" t="str">
            <v>2.2.7.2.07</v>
          </cell>
          <cell r="D151" t="str">
            <v>Mantenimiento y reparación de equipos industriales y producción</v>
          </cell>
          <cell r="E151">
            <v>1100000</v>
          </cell>
          <cell r="F151">
            <v>1000000</v>
          </cell>
          <cell r="G151">
            <v>2100000</v>
          </cell>
          <cell r="H151">
            <v>0</v>
          </cell>
          <cell r="I151">
            <v>0</v>
          </cell>
        </row>
        <row r="152">
          <cell r="C152" t="str">
            <v>2.2.7.2.08</v>
          </cell>
          <cell r="D152" t="str">
            <v>Servicios de mantenimiento, reparacion, desmonte e instalación de maquinarias y equipos</v>
          </cell>
          <cell r="E152">
            <v>977965</v>
          </cell>
          <cell r="F152">
            <v>0</v>
          </cell>
          <cell r="G152">
            <v>977965</v>
          </cell>
          <cell r="H152">
            <v>0</v>
          </cell>
          <cell r="I152">
            <v>418954.04</v>
          </cell>
        </row>
        <row r="153">
          <cell r="C153" t="str">
            <v>2.2.7.2.99</v>
          </cell>
          <cell r="D153" t="str">
            <v>Otros servicios de mantenimiento y reparación de maquinaria y equipos, no identificados en los conceptos anteriores</v>
          </cell>
          <cell r="E153">
            <v>200000</v>
          </cell>
          <cell r="F153">
            <v>0</v>
          </cell>
          <cell r="G153">
            <v>200000</v>
          </cell>
          <cell r="H153">
            <v>0</v>
          </cell>
          <cell r="I153">
            <v>0</v>
          </cell>
        </row>
        <row r="154">
          <cell r="C154" t="str">
            <v>2.2.7.3</v>
          </cell>
          <cell r="D154" t="str">
            <v>Instalaciones temporales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 t="str">
            <v>2.2.7.3.01</v>
          </cell>
          <cell r="D155" t="str">
            <v>Instalaciones temporales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2.2.8</v>
          </cell>
          <cell r="D156" t="str">
            <v>SERVICIOS NO INCLUIDOS EN CONCEPTOS ANTERIORES</v>
          </cell>
          <cell r="E156">
            <v>27445000</v>
          </cell>
          <cell r="F156">
            <v>4178000</v>
          </cell>
          <cell r="G156">
            <v>31623000</v>
          </cell>
          <cell r="H156">
            <v>0</v>
          </cell>
          <cell r="I156">
            <v>268252.94</v>
          </cell>
        </row>
        <row r="157">
          <cell r="C157" t="str">
            <v>2.2.8.1</v>
          </cell>
          <cell r="D157" t="str">
            <v>Gastos y representación judiciales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 t="str">
            <v>2.2.8.1.01</v>
          </cell>
          <cell r="D158" t="str">
            <v>Gastos judiciales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C159" t="str">
            <v>2.2.8.2</v>
          </cell>
          <cell r="D159" t="str">
            <v>Comisiones y gastos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C160" t="str">
            <v>2.2.8.2.01</v>
          </cell>
          <cell r="D160" t="str">
            <v>Comisiones y gastos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C161" t="str">
            <v>2.2.8.3.</v>
          </cell>
          <cell r="D161" t="str">
            <v>Servicios sanitarios médicos y veterinarios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C162" t="str">
            <v>2.2.8.3.01</v>
          </cell>
          <cell r="D162" t="str">
            <v>Servicios sanitarios medicos y veterinarios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 t="str">
            <v>2.2.8.4</v>
          </cell>
          <cell r="D163" t="str">
            <v>Servicios funerarios y gastos conexos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 t="str">
            <v>2.2.8.4.01</v>
          </cell>
          <cell r="D164" t="str">
            <v>Servicios funerarios y gastos conexos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 t="str">
            <v>2.2.8.5</v>
          </cell>
          <cell r="D165" t="str">
            <v xml:space="preserve">Fumigacion, Lavanderia, Limpieza e Higiene </v>
          </cell>
          <cell r="E165">
            <v>2245000</v>
          </cell>
          <cell r="F165">
            <v>678000</v>
          </cell>
          <cell r="G165">
            <v>2923000</v>
          </cell>
          <cell r="H165">
            <v>0</v>
          </cell>
          <cell r="I165">
            <v>261172.94</v>
          </cell>
        </row>
        <row r="166">
          <cell r="C166" t="str">
            <v>2.2.8.5.01</v>
          </cell>
          <cell r="D166" t="str">
            <v>Fumigación</v>
          </cell>
          <cell r="E166">
            <v>500000</v>
          </cell>
          <cell r="F166">
            <v>198000</v>
          </cell>
          <cell r="G166">
            <v>698000</v>
          </cell>
          <cell r="H166">
            <v>0</v>
          </cell>
          <cell r="I166">
            <v>42480</v>
          </cell>
        </row>
        <row r="167">
          <cell r="C167" t="str">
            <v>2.2.8.5.02</v>
          </cell>
          <cell r="D167" t="str">
            <v>Lavandería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 t="str">
            <v>2.2.8.5.03</v>
          </cell>
          <cell r="D168" t="str">
            <v>Limpieza e Higiene</v>
          </cell>
          <cell r="E168">
            <v>1745000</v>
          </cell>
          <cell r="F168">
            <v>480000</v>
          </cell>
          <cell r="G168">
            <v>2225000</v>
          </cell>
          <cell r="H168">
            <v>0</v>
          </cell>
          <cell r="I168">
            <v>218692.94</v>
          </cell>
        </row>
        <row r="169">
          <cell r="C169" t="str">
            <v>2.2.8.6</v>
          </cell>
          <cell r="D169" t="str">
            <v>Servicio de organización de eventos, festividades y actividades de entret.</v>
          </cell>
          <cell r="E169">
            <v>4500000</v>
          </cell>
          <cell r="F169">
            <v>0</v>
          </cell>
          <cell r="G169">
            <v>4500000</v>
          </cell>
          <cell r="H169">
            <v>0</v>
          </cell>
          <cell r="I169">
            <v>0</v>
          </cell>
        </row>
        <row r="170">
          <cell r="C170" t="str">
            <v>2.2.8.6.01</v>
          </cell>
          <cell r="D170" t="str">
            <v>Eventos generales</v>
          </cell>
          <cell r="E170">
            <v>4500000</v>
          </cell>
          <cell r="F170">
            <v>0</v>
          </cell>
          <cell r="G170">
            <v>4500000</v>
          </cell>
          <cell r="H170">
            <v>0</v>
          </cell>
          <cell r="I170">
            <v>0</v>
          </cell>
        </row>
        <row r="171">
          <cell r="C171" t="str">
            <v>2.2.8.6.02</v>
          </cell>
          <cell r="D171" t="str">
            <v>Festividades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2.2.8.6.03</v>
          </cell>
          <cell r="D172" t="str">
            <v>Actuaciones deportivas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C173" t="str">
            <v>2.2.8.6.04</v>
          </cell>
          <cell r="D173" t="str">
            <v>Actuaciones artísticas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 t="str">
            <v>2.2.8.7</v>
          </cell>
          <cell r="D174" t="str">
            <v>Servicios Tecnicos y Profesionales</v>
          </cell>
          <cell r="E174">
            <v>20700000</v>
          </cell>
          <cell r="F174">
            <v>3500000</v>
          </cell>
          <cell r="G174">
            <v>24200000</v>
          </cell>
          <cell r="H174">
            <v>0</v>
          </cell>
          <cell r="I174">
            <v>7080</v>
          </cell>
        </row>
        <row r="175">
          <cell r="C175" t="str">
            <v>2.2.8.7.01</v>
          </cell>
          <cell r="D175" t="str">
            <v>Servicios técnicos y profesionales</v>
          </cell>
          <cell r="E175">
            <v>0</v>
          </cell>
          <cell r="F175">
            <v>3500000</v>
          </cell>
          <cell r="G175">
            <v>3500000</v>
          </cell>
          <cell r="H175">
            <v>0</v>
          </cell>
          <cell r="I175">
            <v>0</v>
          </cell>
        </row>
        <row r="176">
          <cell r="C176" t="str">
            <v>2.2.8.7.02</v>
          </cell>
          <cell r="D176" t="str">
            <v>Servicios jurídicos</v>
          </cell>
          <cell r="E176">
            <v>300000</v>
          </cell>
          <cell r="F176">
            <v>0</v>
          </cell>
          <cell r="G176">
            <v>300000</v>
          </cell>
          <cell r="H176">
            <v>0</v>
          </cell>
          <cell r="I176">
            <v>7080</v>
          </cell>
        </row>
        <row r="177">
          <cell r="C177" t="str">
            <v>2.2.8.7.03</v>
          </cell>
          <cell r="D177" t="str">
            <v>Servicios de contabilidad y auditoría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C178" t="str">
            <v>2.2.8.7.04</v>
          </cell>
          <cell r="D178" t="str">
            <v xml:space="preserve">Servicios de capacitación </v>
          </cell>
          <cell r="E178">
            <v>5400000</v>
          </cell>
          <cell r="F178">
            <v>0</v>
          </cell>
          <cell r="G178">
            <v>5400000</v>
          </cell>
          <cell r="H178">
            <v>0</v>
          </cell>
          <cell r="I178">
            <v>0</v>
          </cell>
        </row>
        <row r="179">
          <cell r="C179" t="str">
            <v>2.2.8.7.05</v>
          </cell>
          <cell r="D179" t="str">
            <v>Servicios de informática y sistemas computarizados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C180" t="str">
            <v>2.2.8.7.06</v>
          </cell>
          <cell r="D180" t="str">
            <v>Otros servicios técnicos profesionales</v>
          </cell>
          <cell r="E180">
            <v>15000000</v>
          </cell>
          <cell r="F180">
            <v>0</v>
          </cell>
          <cell r="G180">
            <v>15000000</v>
          </cell>
          <cell r="H180">
            <v>0</v>
          </cell>
          <cell r="I180">
            <v>0</v>
          </cell>
        </row>
        <row r="181">
          <cell r="C181" t="str">
            <v>2.2.8.8</v>
          </cell>
          <cell r="D181" t="str">
            <v>Impuestos, derechos y tasas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C182" t="str">
            <v>2.2.8.8.01</v>
          </cell>
          <cell r="D182" t="str">
            <v>Impuestos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C183" t="str">
            <v>2.2.8.8.02</v>
          </cell>
          <cell r="D183" t="str">
            <v>Derechos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 t="str">
            <v>2.2.8.8.03</v>
          </cell>
          <cell r="D184" t="str">
            <v>Tasas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C185" t="str">
            <v>2.2.8.9</v>
          </cell>
          <cell r="D185" t="str">
            <v>Otros gastos operativos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C186" t="str">
            <v>2.2.8.9.04</v>
          </cell>
          <cell r="D186" t="str">
            <v>Otros gastos por indemnizaciones y compensaciones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C187" t="str">
            <v>2.2.9</v>
          </cell>
          <cell r="D187" t="str">
            <v>OTRAS CONTRATACIONES DE SERVICIOS</v>
          </cell>
          <cell r="E187">
            <v>1259798</v>
          </cell>
          <cell r="F187">
            <v>5085000</v>
          </cell>
          <cell r="G187">
            <v>6344798</v>
          </cell>
          <cell r="H187">
            <v>0</v>
          </cell>
          <cell r="I187">
            <v>138168.31</v>
          </cell>
        </row>
        <row r="188">
          <cell r="C188" t="str">
            <v>2.2.9.1</v>
          </cell>
          <cell r="D188" t="str">
            <v>Otras contratataciones de servicios</v>
          </cell>
          <cell r="E188">
            <v>0</v>
          </cell>
          <cell r="F188">
            <v>3085000</v>
          </cell>
          <cell r="G188">
            <v>3085000</v>
          </cell>
          <cell r="H188">
            <v>0</v>
          </cell>
          <cell r="I188">
            <v>138168.31</v>
          </cell>
        </row>
        <row r="189">
          <cell r="C189" t="str">
            <v>2.2.9.1.01</v>
          </cell>
          <cell r="D189" t="str">
            <v>Otras contratataciones de servicios</v>
          </cell>
          <cell r="E189">
            <v>0</v>
          </cell>
          <cell r="F189">
            <v>3085000</v>
          </cell>
          <cell r="G189">
            <v>3085000</v>
          </cell>
          <cell r="H189">
            <v>0</v>
          </cell>
          <cell r="I189">
            <v>138168.31</v>
          </cell>
        </row>
        <row r="190">
          <cell r="C190" t="str">
            <v>2.2.9.1.02</v>
          </cell>
          <cell r="D190" t="str">
            <v>Servicios de grabación y transmisión jornadas académicas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 t="str">
            <v>2.2.9.2</v>
          </cell>
          <cell r="D191" t="str">
            <v xml:space="preserve">Servicios de Alimentacion </v>
          </cell>
          <cell r="E191">
            <v>1259798</v>
          </cell>
          <cell r="F191">
            <v>2000000</v>
          </cell>
          <cell r="G191">
            <v>3259798</v>
          </cell>
          <cell r="H191">
            <v>0</v>
          </cell>
          <cell r="I191">
            <v>0</v>
          </cell>
        </row>
        <row r="192">
          <cell r="C192" t="str">
            <v>2.2.9.2.01</v>
          </cell>
          <cell r="D192" t="str">
            <v xml:space="preserve">Servicios de alimentación </v>
          </cell>
          <cell r="E192">
            <v>1259798</v>
          </cell>
          <cell r="F192">
            <v>2000000</v>
          </cell>
          <cell r="G192">
            <v>3259798</v>
          </cell>
          <cell r="H192">
            <v>0</v>
          </cell>
          <cell r="I192">
            <v>0</v>
          </cell>
        </row>
        <row r="193">
          <cell r="C193" t="str">
            <v>2.2.9.2.02</v>
          </cell>
          <cell r="D193" t="str">
            <v>Servicios de alimentación escolar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C194" t="str">
            <v>2.2.9.2.03</v>
          </cell>
          <cell r="D194" t="str">
            <v>Servicios de catering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C195">
            <v>2.2999999999999998</v>
          </cell>
          <cell r="D195" t="str">
            <v>MATERIALES Y SUMINISTROS</v>
          </cell>
          <cell r="E195">
            <v>71988811</v>
          </cell>
          <cell r="F195">
            <v>-2256056.0599999991</v>
          </cell>
          <cell r="G195">
            <v>69732754.939999998</v>
          </cell>
          <cell r="H195">
            <v>0</v>
          </cell>
          <cell r="I195">
            <v>166242.20000000001</v>
          </cell>
        </row>
        <row r="196">
          <cell r="C196" t="str">
            <v>2.3.1</v>
          </cell>
          <cell r="D196" t="str">
            <v>ALIMENTOS Y PRODUCTOS AGROFORESTALES</v>
          </cell>
          <cell r="E196">
            <v>1299276</v>
          </cell>
          <cell r="F196">
            <v>1713000</v>
          </cell>
          <cell r="G196">
            <v>3012276</v>
          </cell>
          <cell r="H196">
            <v>0</v>
          </cell>
          <cell r="I196">
            <v>2850</v>
          </cell>
        </row>
        <row r="197">
          <cell r="C197" t="str">
            <v>2.3.1.1</v>
          </cell>
          <cell r="D197" t="str">
            <v>Alimentos y Bebidas para personas</v>
          </cell>
          <cell r="E197">
            <v>1299276</v>
          </cell>
          <cell r="F197">
            <v>1500000</v>
          </cell>
          <cell r="G197">
            <v>2799276</v>
          </cell>
          <cell r="H197">
            <v>0</v>
          </cell>
          <cell r="I197">
            <v>2850</v>
          </cell>
        </row>
        <row r="198">
          <cell r="C198" t="str">
            <v>2.3.1.1.01</v>
          </cell>
          <cell r="D198" t="str">
            <v>Alimentos y Bebidas para personas</v>
          </cell>
          <cell r="E198">
            <v>1299276</v>
          </cell>
          <cell r="F198">
            <v>1500000</v>
          </cell>
          <cell r="G198">
            <v>2799276</v>
          </cell>
          <cell r="H198">
            <v>0</v>
          </cell>
          <cell r="I198">
            <v>2850</v>
          </cell>
        </row>
        <row r="199">
          <cell r="C199" t="str">
            <v>2.3.1.3</v>
          </cell>
          <cell r="D199" t="str">
            <v>Productos agroforestales y pecuarios</v>
          </cell>
          <cell r="E199">
            <v>0</v>
          </cell>
          <cell r="F199">
            <v>213000</v>
          </cell>
          <cell r="G199">
            <v>213000</v>
          </cell>
          <cell r="H199">
            <v>0</v>
          </cell>
          <cell r="I199">
            <v>0</v>
          </cell>
        </row>
        <row r="200">
          <cell r="C200" t="str">
            <v>2.3.1.3.02</v>
          </cell>
          <cell r="D200" t="str">
            <v>Productos agrícolas</v>
          </cell>
          <cell r="E200">
            <v>0</v>
          </cell>
          <cell r="F200">
            <v>13000</v>
          </cell>
          <cell r="G200">
            <v>13000</v>
          </cell>
          <cell r="H200">
            <v>0</v>
          </cell>
          <cell r="I200">
            <v>0</v>
          </cell>
        </row>
        <row r="201">
          <cell r="C201" t="str">
            <v>2.3.1.3.03</v>
          </cell>
          <cell r="D201" t="str">
            <v>Productos forestales</v>
          </cell>
          <cell r="E201">
            <v>0</v>
          </cell>
          <cell r="F201">
            <v>200000</v>
          </cell>
          <cell r="G201">
            <v>200000</v>
          </cell>
          <cell r="H201">
            <v>0</v>
          </cell>
          <cell r="I201">
            <v>0</v>
          </cell>
        </row>
        <row r="202">
          <cell r="C202" t="str">
            <v>2.3.2</v>
          </cell>
          <cell r="D202" t="str">
            <v>TEXTILES Y VESTUARIOS</v>
          </cell>
          <cell r="E202">
            <v>2260200</v>
          </cell>
          <cell r="F202">
            <v>1555980.6</v>
          </cell>
          <cell r="G202">
            <v>3816180.6</v>
          </cell>
          <cell r="H202">
            <v>0</v>
          </cell>
          <cell r="I202">
            <v>16225</v>
          </cell>
        </row>
        <row r="203">
          <cell r="C203" t="str">
            <v>2.3.2.1</v>
          </cell>
          <cell r="D203" t="str">
            <v>Hilados, fibras y telas</v>
          </cell>
          <cell r="E203">
            <v>0</v>
          </cell>
          <cell r="F203">
            <v>20000</v>
          </cell>
          <cell r="G203">
            <v>20000</v>
          </cell>
          <cell r="H203">
            <v>0</v>
          </cell>
          <cell r="I203">
            <v>0</v>
          </cell>
        </row>
        <row r="204">
          <cell r="C204" t="str">
            <v>2.3.2.1.01</v>
          </cell>
          <cell r="D204" t="str">
            <v>Hilados, fibras y telas</v>
          </cell>
          <cell r="E204">
            <v>0</v>
          </cell>
          <cell r="F204">
            <v>20000</v>
          </cell>
          <cell r="G204">
            <v>20000</v>
          </cell>
          <cell r="H204">
            <v>0</v>
          </cell>
          <cell r="I204">
            <v>0</v>
          </cell>
        </row>
        <row r="205">
          <cell r="C205" t="str">
            <v>2.3.2.2</v>
          </cell>
          <cell r="D205" t="str">
            <v>Acabados textiles</v>
          </cell>
          <cell r="E205">
            <v>66000</v>
          </cell>
          <cell r="F205">
            <v>518400</v>
          </cell>
          <cell r="G205">
            <v>584400</v>
          </cell>
          <cell r="H205">
            <v>0</v>
          </cell>
          <cell r="I205">
            <v>16225</v>
          </cell>
        </row>
        <row r="206">
          <cell r="C206" t="str">
            <v>2.3.2.2.01</v>
          </cell>
          <cell r="D206" t="str">
            <v>Acabados textiles</v>
          </cell>
          <cell r="E206">
            <v>66000</v>
          </cell>
          <cell r="F206">
            <v>518400</v>
          </cell>
          <cell r="G206">
            <v>584400</v>
          </cell>
          <cell r="H206">
            <v>0</v>
          </cell>
          <cell r="I206">
            <v>16225</v>
          </cell>
        </row>
        <row r="207">
          <cell r="C207" t="str">
            <v>2.3.2.3</v>
          </cell>
          <cell r="D207" t="str">
            <v>Prendas y accesorios de vestir</v>
          </cell>
          <cell r="E207">
            <v>2182200</v>
          </cell>
          <cell r="F207">
            <v>1017580.6</v>
          </cell>
          <cell r="G207">
            <v>3199780.6</v>
          </cell>
          <cell r="H207">
            <v>0</v>
          </cell>
          <cell r="I207">
            <v>0</v>
          </cell>
        </row>
        <row r="208">
          <cell r="C208" t="str">
            <v>2.3.2.3.01</v>
          </cell>
          <cell r="D208" t="str">
            <v>Prendas y accesorios de vestir</v>
          </cell>
          <cell r="E208">
            <v>2182200</v>
          </cell>
          <cell r="F208">
            <v>1017580.6</v>
          </cell>
          <cell r="G208">
            <v>3199780.6</v>
          </cell>
          <cell r="H208">
            <v>0</v>
          </cell>
          <cell r="I208">
            <v>0</v>
          </cell>
        </row>
        <row r="209">
          <cell r="C209" t="str">
            <v>2.3.2.4</v>
          </cell>
          <cell r="D209" t="str">
            <v>Calzados</v>
          </cell>
          <cell r="E209">
            <v>12000</v>
          </cell>
          <cell r="F209">
            <v>0</v>
          </cell>
          <cell r="G209">
            <v>12000</v>
          </cell>
          <cell r="H209">
            <v>0</v>
          </cell>
          <cell r="I209">
            <v>0</v>
          </cell>
        </row>
        <row r="210">
          <cell r="C210" t="str">
            <v>2.3.2.4.01</v>
          </cell>
          <cell r="D210" t="str">
            <v>Calzados</v>
          </cell>
          <cell r="E210">
            <v>12000</v>
          </cell>
          <cell r="F210">
            <v>0</v>
          </cell>
          <cell r="G210">
            <v>12000</v>
          </cell>
          <cell r="H210">
            <v>0</v>
          </cell>
          <cell r="I210">
            <v>0</v>
          </cell>
        </row>
        <row r="211">
          <cell r="C211" t="str">
            <v>2.3.3</v>
          </cell>
          <cell r="D211" t="str">
            <v>PRODUCTOS DE PAPEL , CARTON E IMPRESOS</v>
          </cell>
          <cell r="E211">
            <v>8741471</v>
          </cell>
          <cell r="F211">
            <v>3551485</v>
          </cell>
          <cell r="G211">
            <v>12292956</v>
          </cell>
          <cell r="H211">
            <v>0</v>
          </cell>
          <cell r="I211">
            <v>0</v>
          </cell>
        </row>
        <row r="212">
          <cell r="C212" t="str">
            <v>2.3.3.1</v>
          </cell>
          <cell r="D212" t="str">
            <v>Papel de escritorio</v>
          </cell>
          <cell r="E212">
            <v>7200000</v>
          </cell>
          <cell r="F212">
            <v>0</v>
          </cell>
          <cell r="G212">
            <v>7200000</v>
          </cell>
          <cell r="H212">
            <v>0</v>
          </cell>
          <cell r="I212">
            <v>0</v>
          </cell>
        </row>
        <row r="213">
          <cell r="C213" t="str">
            <v>2.3.3.1.01</v>
          </cell>
          <cell r="D213" t="str">
            <v>Papel de escritorio</v>
          </cell>
          <cell r="E213">
            <v>7200000</v>
          </cell>
          <cell r="F213">
            <v>0</v>
          </cell>
          <cell r="G213">
            <v>7200000</v>
          </cell>
          <cell r="H213">
            <v>0</v>
          </cell>
          <cell r="I213">
            <v>0</v>
          </cell>
        </row>
        <row r="214">
          <cell r="C214" t="str">
            <v>2.3.3.2</v>
          </cell>
          <cell r="D214" t="str">
            <v xml:space="preserve">Productos de papel y carton </v>
          </cell>
          <cell r="E214">
            <v>541471</v>
          </cell>
          <cell r="F214">
            <v>1501485</v>
          </cell>
          <cell r="G214">
            <v>2042956</v>
          </cell>
          <cell r="H214">
            <v>0</v>
          </cell>
          <cell r="I214">
            <v>0</v>
          </cell>
        </row>
        <row r="215">
          <cell r="C215" t="str">
            <v>2.3.3.2.01</v>
          </cell>
          <cell r="D215" t="str">
            <v xml:space="preserve">Productos de papel y carton </v>
          </cell>
          <cell r="E215">
            <v>541471</v>
          </cell>
          <cell r="F215">
            <v>1501485</v>
          </cell>
          <cell r="G215">
            <v>2042956</v>
          </cell>
          <cell r="H215">
            <v>0</v>
          </cell>
          <cell r="I215">
            <v>0</v>
          </cell>
        </row>
        <row r="216">
          <cell r="C216" t="str">
            <v>2.3.3.3</v>
          </cell>
          <cell r="D216" t="str">
            <v>Productos de artes gráficas</v>
          </cell>
          <cell r="E216">
            <v>0</v>
          </cell>
          <cell r="F216">
            <v>50000</v>
          </cell>
          <cell r="G216">
            <v>50000</v>
          </cell>
          <cell r="H216">
            <v>0</v>
          </cell>
          <cell r="I216">
            <v>0</v>
          </cell>
        </row>
        <row r="217">
          <cell r="C217" t="str">
            <v>2.3.3.3.01</v>
          </cell>
          <cell r="D217" t="str">
            <v>Productos de artes graficas</v>
          </cell>
          <cell r="E217">
            <v>0</v>
          </cell>
          <cell r="F217">
            <v>50000</v>
          </cell>
          <cell r="G217">
            <v>50000</v>
          </cell>
          <cell r="H217">
            <v>0</v>
          </cell>
          <cell r="I217">
            <v>0</v>
          </cell>
        </row>
        <row r="218">
          <cell r="C218" t="str">
            <v>2.3.3.4</v>
          </cell>
          <cell r="D218" t="str">
            <v>Libros, Revistas y periódicos</v>
          </cell>
          <cell r="E218">
            <v>1000000</v>
          </cell>
          <cell r="F218">
            <v>2000000</v>
          </cell>
          <cell r="G218">
            <v>3000000</v>
          </cell>
          <cell r="H218">
            <v>0</v>
          </cell>
          <cell r="I218">
            <v>0</v>
          </cell>
        </row>
        <row r="219">
          <cell r="C219" t="str">
            <v>2.3.3.4.01</v>
          </cell>
          <cell r="D219" t="str">
            <v>Libros, Revistas y periódicos</v>
          </cell>
          <cell r="E219">
            <v>1000000</v>
          </cell>
          <cell r="F219">
            <v>2000000</v>
          </cell>
          <cell r="G219">
            <v>3000000</v>
          </cell>
          <cell r="H219">
            <v>0</v>
          </cell>
          <cell r="I219">
            <v>0</v>
          </cell>
        </row>
        <row r="220">
          <cell r="C220" t="str">
            <v>2.3.3.5</v>
          </cell>
          <cell r="D220" t="str">
            <v>Textos de enseñanza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C221" t="str">
            <v>2.3.3.5.01</v>
          </cell>
          <cell r="D221" t="str">
            <v>Textos de enseñanza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C222" t="str">
            <v xml:space="preserve">2.3.4 </v>
          </cell>
          <cell r="D222" t="str">
            <v>PRODUCTOS FARMACEUTICOS</v>
          </cell>
          <cell r="E222">
            <v>227355</v>
          </cell>
          <cell r="F222">
            <v>1366135.81</v>
          </cell>
          <cell r="G222">
            <v>1593490.81</v>
          </cell>
          <cell r="H222">
            <v>0</v>
          </cell>
          <cell r="I222">
            <v>0</v>
          </cell>
        </row>
        <row r="223">
          <cell r="C223" t="str">
            <v>2.3.4.1</v>
          </cell>
          <cell r="D223" t="str">
            <v>Productos medicinales para uso humano</v>
          </cell>
          <cell r="E223">
            <v>227355</v>
          </cell>
          <cell r="F223">
            <v>1366135.81</v>
          </cell>
          <cell r="G223">
            <v>1593490.81</v>
          </cell>
          <cell r="H223">
            <v>0</v>
          </cell>
          <cell r="I223">
            <v>0</v>
          </cell>
        </row>
        <row r="224">
          <cell r="C224" t="str">
            <v>2.3.4.1.01</v>
          </cell>
          <cell r="D224" t="str">
            <v>Productos medicinales para uso humano</v>
          </cell>
          <cell r="E224">
            <v>227355</v>
          </cell>
          <cell r="F224">
            <v>1366135.81</v>
          </cell>
          <cell r="G224">
            <v>1593490.81</v>
          </cell>
          <cell r="H224">
            <v>0</v>
          </cell>
          <cell r="I224">
            <v>0</v>
          </cell>
        </row>
        <row r="225">
          <cell r="C225" t="str">
            <v>2.3.5</v>
          </cell>
          <cell r="D225" t="str">
            <v>PRODUCTOS DE CUERO, CAUCHO Y PLASTICOS</v>
          </cell>
          <cell r="E225">
            <v>4000</v>
          </cell>
          <cell r="F225">
            <v>282305</v>
          </cell>
          <cell r="G225">
            <v>286305</v>
          </cell>
          <cell r="H225">
            <v>0</v>
          </cell>
          <cell r="I225">
            <v>82305</v>
          </cell>
        </row>
        <row r="226">
          <cell r="C226" t="str">
            <v>2.3.5.1</v>
          </cell>
          <cell r="D226" t="str">
            <v>Productos de Cueros y Pieles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C227" t="str">
            <v>2.3.5.1.01</v>
          </cell>
          <cell r="D227" t="str">
            <v>Productos de cueros y pieles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2.3.5.2</v>
          </cell>
          <cell r="D228" t="str">
            <v>Productos de cuero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C229" t="str">
            <v>2.3.5.2.01</v>
          </cell>
          <cell r="D229" t="str">
            <v>Productos de cuero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 t="str">
            <v>2.3.5.3</v>
          </cell>
          <cell r="D230" t="str">
            <v>Llantas y neumáticos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2.3.5.3.01</v>
          </cell>
          <cell r="D231" t="str">
            <v>Llantas y neumáticos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2.3.5.4</v>
          </cell>
          <cell r="D232" t="str">
            <v>Artículos de caucho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C233" t="str">
            <v>2.3.5.4.01</v>
          </cell>
          <cell r="D233" t="str">
            <v>Artículos de caucho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C234" t="str">
            <v>2.3.5.5</v>
          </cell>
          <cell r="D234" t="str">
            <v>Articulos de plásticos</v>
          </cell>
          <cell r="E234">
            <v>4000</v>
          </cell>
          <cell r="F234">
            <v>282305</v>
          </cell>
          <cell r="G234">
            <v>286305</v>
          </cell>
          <cell r="H234">
            <v>0</v>
          </cell>
          <cell r="I234">
            <v>82305</v>
          </cell>
        </row>
        <row r="235">
          <cell r="C235" t="str">
            <v>2.3.5.5.01</v>
          </cell>
          <cell r="D235" t="str">
            <v>Articulos de plásticos</v>
          </cell>
          <cell r="E235">
            <v>4000</v>
          </cell>
          <cell r="F235">
            <v>282305</v>
          </cell>
          <cell r="G235">
            <v>286305</v>
          </cell>
          <cell r="H235">
            <v>0</v>
          </cell>
          <cell r="I235">
            <v>82305</v>
          </cell>
        </row>
        <row r="236">
          <cell r="C236" t="str">
            <v>2.3.6</v>
          </cell>
          <cell r="D236" t="str">
            <v>PRODUCTOS DE MINERALES, METALICOS Y NO METALICOS</v>
          </cell>
          <cell r="E236">
            <v>264006</v>
          </cell>
          <cell r="F236">
            <v>955475</v>
          </cell>
          <cell r="G236">
            <v>1219481</v>
          </cell>
          <cell r="H236">
            <v>0</v>
          </cell>
          <cell r="I236">
            <v>0</v>
          </cell>
        </row>
        <row r="237">
          <cell r="C237" t="str">
            <v>2.3.6.1</v>
          </cell>
          <cell r="D237" t="str">
            <v>Productos de cemento, cal, asbesto, yeso y arcilla</v>
          </cell>
          <cell r="E237">
            <v>4000</v>
          </cell>
          <cell r="F237">
            <v>50000</v>
          </cell>
          <cell r="G237">
            <v>54000</v>
          </cell>
          <cell r="H237">
            <v>0</v>
          </cell>
          <cell r="I237">
            <v>0</v>
          </cell>
        </row>
        <row r="238">
          <cell r="C238" t="str">
            <v>2.3.6.1.01</v>
          </cell>
          <cell r="D238" t="str">
            <v>Productos de cemento</v>
          </cell>
          <cell r="E238">
            <v>4000</v>
          </cell>
          <cell r="F238">
            <v>0</v>
          </cell>
          <cell r="G238">
            <v>4000</v>
          </cell>
          <cell r="H238">
            <v>0</v>
          </cell>
          <cell r="I238">
            <v>0</v>
          </cell>
        </row>
        <row r="239">
          <cell r="C239" t="str">
            <v>2.3.6.1.02</v>
          </cell>
          <cell r="D239" t="str">
            <v>Productos de cal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C240" t="str">
            <v>2.3.6.1.03</v>
          </cell>
          <cell r="D240" t="str">
            <v>Productos de asbestos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C241" t="str">
            <v>2.3.6.1.04</v>
          </cell>
          <cell r="D241" t="str">
            <v>Productos de yeso</v>
          </cell>
          <cell r="E241">
            <v>0</v>
          </cell>
          <cell r="F241">
            <v>50000</v>
          </cell>
          <cell r="G241">
            <v>50000</v>
          </cell>
          <cell r="H241">
            <v>0</v>
          </cell>
          <cell r="I241">
            <v>0</v>
          </cell>
        </row>
        <row r="242">
          <cell r="C242" t="str">
            <v>2.3.6.1.05</v>
          </cell>
          <cell r="D242" t="str">
            <v>Productos de arcilla y derivados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C243" t="str">
            <v>2.3.6.2</v>
          </cell>
          <cell r="D243" t="str">
            <v>Productos de vidrio, loza y porcelana</v>
          </cell>
          <cell r="E243">
            <v>0</v>
          </cell>
          <cell r="F243">
            <v>1800</v>
          </cell>
          <cell r="G243">
            <v>1800</v>
          </cell>
          <cell r="H243">
            <v>0</v>
          </cell>
          <cell r="I243">
            <v>0</v>
          </cell>
        </row>
        <row r="244">
          <cell r="C244" t="str">
            <v>2.3.6.2.01</v>
          </cell>
          <cell r="D244" t="str">
            <v>Productos de vidrio</v>
          </cell>
          <cell r="E244">
            <v>0</v>
          </cell>
          <cell r="F244">
            <v>1800</v>
          </cell>
          <cell r="G244">
            <v>1800</v>
          </cell>
          <cell r="H244">
            <v>0</v>
          </cell>
          <cell r="I244">
            <v>0</v>
          </cell>
        </row>
        <row r="245">
          <cell r="C245" t="str">
            <v>2.3.6.2.02</v>
          </cell>
          <cell r="D245" t="str">
            <v>Productos de loza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 t="str">
            <v>2.3.6.2.03</v>
          </cell>
          <cell r="D246" t="str">
            <v>Productos de porcelana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C247" t="str">
            <v>2.3.6.3</v>
          </cell>
          <cell r="D247" t="str">
            <v>Productos metalicos y sus derivados</v>
          </cell>
          <cell r="E247">
            <v>260006</v>
          </cell>
          <cell r="F247">
            <v>853675</v>
          </cell>
          <cell r="G247">
            <v>1113681</v>
          </cell>
          <cell r="H247">
            <v>0</v>
          </cell>
          <cell r="I247">
            <v>0</v>
          </cell>
        </row>
        <row r="248">
          <cell r="C248" t="str">
            <v>2.3.6.3.04</v>
          </cell>
          <cell r="D248" t="str">
            <v>Herramientas menores</v>
          </cell>
          <cell r="E248">
            <v>92750</v>
          </cell>
          <cell r="F248">
            <v>309850</v>
          </cell>
          <cell r="G248">
            <v>402600</v>
          </cell>
          <cell r="H248">
            <v>0</v>
          </cell>
          <cell r="I248">
            <v>0</v>
          </cell>
        </row>
        <row r="249">
          <cell r="C249" t="str">
            <v>2.3.6.3.06</v>
          </cell>
          <cell r="D249" t="str">
            <v>Productos metálicos</v>
          </cell>
          <cell r="E249">
            <v>167256</v>
          </cell>
          <cell r="F249">
            <v>543825</v>
          </cell>
          <cell r="G249">
            <v>711081</v>
          </cell>
          <cell r="H249">
            <v>0</v>
          </cell>
          <cell r="I249">
            <v>0</v>
          </cell>
        </row>
        <row r="250">
          <cell r="C250" t="str">
            <v>2.3.6.4</v>
          </cell>
          <cell r="D250" t="str">
            <v>Minerales</v>
          </cell>
          <cell r="E250">
            <v>0</v>
          </cell>
          <cell r="F250">
            <v>50000</v>
          </cell>
          <cell r="G250">
            <v>50000</v>
          </cell>
          <cell r="H250">
            <v>0</v>
          </cell>
          <cell r="I250">
            <v>0</v>
          </cell>
        </row>
        <row r="251">
          <cell r="C251" t="str">
            <v>2.3.6.4.04</v>
          </cell>
          <cell r="D251" t="str">
            <v>Piedra, arcilla y arena</v>
          </cell>
          <cell r="E251">
            <v>0</v>
          </cell>
          <cell r="F251">
            <v>50000</v>
          </cell>
          <cell r="G251">
            <v>50000</v>
          </cell>
          <cell r="H251">
            <v>0</v>
          </cell>
          <cell r="I251">
            <v>0</v>
          </cell>
        </row>
        <row r="252">
          <cell r="C252" t="str">
            <v>2.3.7</v>
          </cell>
          <cell r="D252" t="str">
            <v>COMBUSTIBLE, LUBRICANTES, PRODUCTOS QUIMICOS Y CONEXOS</v>
          </cell>
          <cell r="E252">
            <v>6642621</v>
          </cell>
          <cell r="F252">
            <v>3196088.5</v>
          </cell>
          <cell r="G252">
            <v>9838709.5</v>
          </cell>
          <cell r="H252">
            <v>0</v>
          </cell>
          <cell r="I252">
            <v>14193</v>
          </cell>
        </row>
        <row r="253">
          <cell r="C253" t="str">
            <v>2.3.7.1</v>
          </cell>
          <cell r="D253" t="str">
            <v>Combustibles y Lubricantes</v>
          </cell>
          <cell r="E253">
            <v>4605700</v>
          </cell>
          <cell r="F253">
            <v>2600000</v>
          </cell>
          <cell r="G253">
            <v>7205700</v>
          </cell>
          <cell r="H253">
            <v>0</v>
          </cell>
          <cell r="I253">
            <v>9945</v>
          </cell>
        </row>
        <row r="254">
          <cell r="C254" t="str">
            <v>2.3.7.1.01</v>
          </cell>
          <cell r="D254" t="str">
            <v>Gasolina</v>
          </cell>
          <cell r="E254">
            <v>2700000</v>
          </cell>
          <cell r="F254">
            <v>1000000</v>
          </cell>
          <cell r="G254">
            <v>3700000</v>
          </cell>
          <cell r="H254">
            <v>0</v>
          </cell>
          <cell r="I254">
            <v>0</v>
          </cell>
        </row>
        <row r="255">
          <cell r="C255" t="str">
            <v>2.3.7.1.02</v>
          </cell>
          <cell r="D255" t="str">
            <v>Gasoil</v>
          </cell>
          <cell r="E255">
            <v>1200000</v>
          </cell>
          <cell r="F255">
            <v>1600000</v>
          </cell>
          <cell r="G255">
            <v>2800000</v>
          </cell>
          <cell r="H255">
            <v>0</v>
          </cell>
          <cell r="I255">
            <v>0</v>
          </cell>
        </row>
        <row r="256">
          <cell r="C256" t="str">
            <v>2.3.7.1.04</v>
          </cell>
          <cell r="D256" t="str">
            <v>Gas GLP</v>
          </cell>
          <cell r="E256">
            <v>700000</v>
          </cell>
          <cell r="F256">
            <v>0</v>
          </cell>
          <cell r="G256">
            <v>700000</v>
          </cell>
          <cell r="H256">
            <v>0</v>
          </cell>
          <cell r="I256">
            <v>9945</v>
          </cell>
        </row>
        <row r="257">
          <cell r="C257" t="str">
            <v>2.3.7.1.05</v>
          </cell>
          <cell r="D257" t="str">
            <v>Aceites y Grasas</v>
          </cell>
          <cell r="E257">
            <v>5700</v>
          </cell>
          <cell r="F257">
            <v>0</v>
          </cell>
          <cell r="G257">
            <v>5700</v>
          </cell>
          <cell r="H257">
            <v>0</v>
          </cell>
          <cell r="I257">
            <v>0</v>
          </cell>
        </row>
        <row r="258">
          <cell r="C258" t="str">
            <v>2.3.7.1.06</v>
          </cell>
          <cell r="D258" t="str">
            <v>Lubricantes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C259" t="str">
            <v>2.3.7.1.07</v>
          </cell>
          <cell r="D259" t="str">
            <v>Gas natural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2.3.7.1.99</v>
          </cell>
          <cell r="D260" t="str">
            <v>Otros combustibles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C261" t="str">
            <v>2.3.7.2</v>
          </cell>
          <cell r="D261" t="str">
            <v xml:space="preserve"> Productos Químicos y Conexos</v>
          </cell>
          <cell r="E261">
            <v>2036921</v>
          </cell>
          <cell r="F261">
            <v>596088.5</v>
          </cell>
          <cell r="G261">
            <v>2633009.5</v>
          </cell>
          <cell r="H261">
            <v>0</v>
          </cell>
          <cell r="I261">
            <v>4248</v>
          </cell>
        </row>
        <row r="262">
          <cell r="C262" t="str">
            <v>2.3.7.2.01</v>
          </cell>
          <cell r="D262" t="str">
            <v>Productos explosivos y pirotecnia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C263" t="str">
            <v>2.3.7.2.02</v>
          </cell>
          <cell r="D263" t="str">
            <v>Productos fotoquínicos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C264" t="str">
            <v>2.3.7.2.03</v>
          </cell>
          <cell r="D264" t="str">
            <v>Productos quimicos de uso personal y de laboratorios</v>
          </cell>
          <cell r="E264">
            <v>171921</v>
          </cell>
          <cell r="F264">
            <v>296088.5</v>
          </cell>
          <cell r="G264">
            <v>468009.5</v>
          </cell>
          <cell r="H264">
            <v>0</v>
          </cell>
          <cell r="I264">
            <v>0</v>
          </cell>
        </row>
        <row r="265">
          <cell r="C265" t="str">
            <v>2.3.7.2.04</v>
          </cell>
          <cell r="D265" t="str">
            <v>Abonos y fertilizantes</v>
          </cell>
          <cell r="E265">
            <v>10000</v>
          </cell>
          <cell r="F265">
            <v>0</v>
          </cell>
          <cell r="G265">
            <v>10000</v>
          </cell>
          <cell r="H265">
            <v>0</v>
          </cell>
          <cell r="I265">
            <v>0</v>
          </cell>
        </row>
        <row r="266">
          <cell r="C266" t="str">
            <v>2.3.7.2.05</v>
          </cell>
          <cell r="D266" t="str">
            <v>Insecticidas, fumigantes y otros</v>
          </cell>
          <cell r="E266">
            <v>10000</v>
          </cell>
          <cell r="F266">
            <v>0</v>
          </cell>
          <cell r="G266">
            <v>10000</v>
          </cell>
          <cell r="H266">
            <v>0</v>
          </cell>
          <cell r="I266">
            <v>0</v>
          </cell>
        </row>
        <row r="267">
          <cell r="C267" t="str">
            <v>2.3.7.2.06</v>
          </cell>
          <cell r="D267" t="str">
            <v>Pinturas, lacas, barnices, diluyentes y absorbentes para pinturas</v>
          </cell>
          <cell r="E267">
            <v>1815000</v>
          </cell>
          <cell r="F267">
            <v>0</v>
          </cell>
          <cell r="G267">
            <v>1815000</v>
          </cell>
          <cell r="H267">
            <v>0</v>
          </cell>
          <cell r="I267">
            <v>0</v>
          </cell>
        </row>
        <row r="268">
          <cell r="C268" t="str">
            <v>2.3.7.2.07</v>
          </cell>
          <cell r="D268" t="str">
            <v>Productos químicos para saneamiento de las aguas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C269" t="str">
            <v>2.3.7.2.99</v>
          </cell>
          <cell r="D269" t="str">
            <v>Otros productos quimicos y conexos</v>
          </cell>
          <cell r="E269">
            <v>30000</v>
          </cell>
          <cell r="F269">
            <v>300000</v>
          </cell>
          <cell r="G269">
            <v>330000</v>
          </cell>
          <cell r="H269">
            <v>0</v>
          </cell>
          <cell r="I269">
            <v>4248</v>
          </cell>
        </row>
        <row r="270">
          <cell r="C270" t="str">
            <v>2.3.9</v>
          </cell>
          <cell r="D270" t="str">
            <v>PRODUCTOS Y UTILES VARIOS</v>
          </cell>
          <cell r="E270">
            <v>52549882</v>
          </cell>
          <cell r="F270">
            <v>-14876525.969999999</v>
          </cell>
          <cell r="G270">
            <v>37673356.030000001</v>
          </cell>
          <cell r="H270">
            <v>0</v>
          </cell>
          <cell r="I270">
            <v>50669.2</v>
          </cell>
        </row>
        <row r="271">
          <cell r="C271" t="str">
            <v>2.3.9.1</v>
          </cell>
          <cell r="D271" t="str">
            <v xml:space="preserve">Material para limpieza </v>
          </cell>
          <cell r="E271">
            <v>2927849</v>
          </cell>
          <cell r="F271">
            <v>832437.2</v>
          </cell>
          <cell r="G271">
            <v>3760286.2</v>
          </cell>
          <cell r="H271">
            <v>0</v>
          </cell>
          <cell r="I271">
            <v>16419.7</v>
          </cell>
        </row>
        <row r="272">
          <cell r="C272" t="str">
            <v>2.3.9.1.01</v>
          </cell>
          <cell r="D272" t="str">
            <v>Material para limpieza e higiene</v>
          </cell>
          <cell r="E272">
            <v>2895949</v>
          </cell>
          <cell r="F272">
            <v>527187.19999999995</v>
          </cell>
          <cell r="G272">
            <v>3423136.2</v>
          </cell>
          <cell r="H272">
            <v>0</v>
          </cell>
          <cell r="I272">
            <v>16419.7</v>
          </cell>
        </row>
        <row r="273">
          <cell r="C273" t="str">
            <v>2.3.9.1.02</v>
          </cell>
          <cell r="D273" t="str">
            <v>Material para limpieza e higiene personal</v>
          </cell>
          <cell r="E273">
            <v>31900</v>
          </cell>
          <cell r="F273">
            <v>305250</v>
          </cell>
          <cell r="G273">
            <v>337150</v>
          </cell>
          <cell r="H273">
            <v>0</v>
          </cell>
          <cell r="I273">
            <v>0</v>
          </cell>
        </row>
        <row r="274">
          <cell r="C274" t="str">
            <v>2.3.9.2</v>
          </cell>
          <cell r="D274" t="str">
            <v>Utiles y materiales de escritorio, oficina, informática, escolares y de enseñanza</v>
          </cell>
          <cell r="E274">
            <v>4589768</v>
          </cell>
          <cell r="F274">
            <v>6060927.4700000007</v>
          </cell>
          <cell r="G274">
            <v>10650695.470000001</v>
          </cell>
          <cell r="H274">
            <v>0</v>
          </cell>
          <cell r="I274">
            <v>0</v>
          </cell>
        </row>
        <row r="275">
          <cell r="C275" t="str">
            <v>2.3.9.2.01</v>
          </cell>
          <cell r="D275" t="str">
            <v>Utiles y materiales de escritorio, oficina e informática</v>
          </cell>
          <cell r="E275">
            <v>4579372</v>
          </cell>
          <cell r="F275">
            <v>1433446.9</v>
          </cell>
          <cell r="G275">
            <v>6012818.9000000004</v>
          </cell>
          <cell r="H275">
            <v>0</v>
          </cell>
          <cell r="I275">
            <v>0</v>
          </cell>
        </row>
        <row r="276">
          <cell r="C276" t="str">
            <v>2.3.9.2.02</v>
          </cell>
          <cell r="D276" t="str">
            <v>Utiles y materiales escolares y de enseñanzas</v>
          </cell>
          <cell r="E276">
            <v>10396</v>
          </cell>
          <cell r="F276">
            <v>4627480.57</v>
          </cell>
          <cell r="G276">
            <v>4637876.57</v>
          </cell>
          <cell r="H276">
            <v>0</v>
          </cell>
          <cell r="I276">
            <v>0</v>
          </cell>
        </row>
        <row r="277">
          <cell r="C277" t="str">
            <v>2.3.9.3</v>
          </cell>
          <cell r="D277" t="str">
            <v>Utiles menores médico quirúrgico y de laboratorio</v>
          </cell>
          <cell r="E277">
            <v>1106549</v>
          </cell>
          <cell r="F277">
            <v>4291564.71</v>
          </cell>
          <cell r="G277">
            <v>5398113.71</v>
          </cell>
          <cell r="H277">
            <v>0</v>
          </cell>
          <cell r="I277">
            <v>885</v>
          </cell>
        </row>
        <row r="278">
          <cell r="C278" t="str">
            <v>2.3.9.3.01</v>
          </cell>
          <cell r="D278" t="str">
            <v>Utiles menores medico quirúrgico y de laboratorio</v>
          </cell>
          <cell r="E278">
            <v>1106549</v>
          </cell>
          <cell r="F278">
            <v>4291564.71</v>
          </cell>
          <cell r="G278">
            <v>5398113.71</v>
          </cell>
          <cell r="H278">
            <v>0</v>
          </cell>
          <cell r="I278">
            <v>885</v>
          </cell>
        </row>
        <row r="279">
          <cell r="C279" t="str">
            <v>2.3.9.4</v>
          </cell>
          <cell r="D279" t="str">
            <v>Utiles destinados a actividades deportivas, culturales y recreativas</v>
          </cell>
          <cell r="E279">
            <v>266695</v>
          </cell>
          <cell r="F279">
            <v>4293659.79</v>
          </cell>
          <cell r="G279">
            <v>4560354.79</v>
          </cell>
          <cell r="H279">
            <v>0</v>
          </cell>
          <cell r="I279">
            <v>0</v>
          </cell>
        </row>
        <row r="280">
          <cell r="C280" t="str">
            <v>2.3.9.4.01</v>
          </cell>
          <cell r="D280" t="str">
            <v>Utiles destinados a actividades deportivas, culturales y recreativas</v>
          </cell>
          <cell r="E280">
            <v>266695</v>
          </cell>
          <cell r="F280">
            <v>4293659.79</v>
          </cell>
          <cell r="G280">
            <v>4560354.79</v>
          </cell>
          <cell r="H280">
            <v>0</v>
          </cell>
          <cell r="I280">
            <v>0</v>
          </cell>
        </row>
        <row r="281">
          <cell r="C281" t="str">
            <v>2.3.9.5</v>
          </cell>
          <cell r="D281" t="str">
            <v>Utiles de cocina y comedor</v>
          </cell>
          <cell r="E281">
            <v>197000</v>
          </cell>
          <cell r="F281">
            <v>500000</v>
          </cell>
          <cell r="G281">
            <v>697000</v>
          </cell>
          <cell r="H281">
            <v>0</v>
          </cell>
          <cell r="I281">
            <v>0</v>
          </cell>
        </row>
        <row r="282">
          <cell r="C282" t="str">
            <v>2.3.9.5.01</v>
          </cell>
          <cell r="D282" t="str">
            <v>Utiles de cocina y comedor</v>
          </cell>
          <cell r="E282">
            <v>197000</v>
          </cell>
          <cell r="F282">
            <v>500000</v>
          </cell>
          <cell r="G282">
            <v>697000</v>
          </cell>
          <cell r="H282">
            <v>0</v>
          </cell>
          <cell r="I282">
            <v>0</v>
          </cell>
        </row>
        <row r="283">
          <cell r="C283" t="str">
            <v>2.3.9.6</v>
          </cell>
          <cell r="D283" t="str">
            <v>Productos eléctricos y afines</v>
          </cell>
          <cell r="E283">
            <v>811729</v>
          </cell>
          <cell r="F283">
            <v>1688271</v>
          </cell>
          <cell r="G283">
            <v>2500000</v>
          </cell>
          <cell r="H283">
            <v>0</v>
          </cell>
          <cell r="I283">
            <v>0</v>
          </cell>
        </row>
        <row r="284">
          <cell r="C284" t="str">
            <v>2.3.9.6.01</v>
          </cell>
          <cell r="D284" t="str">
            <v>Productos electricos y afines</v>
          </cell>
          <cell r="E284">
            <v>811729</v>
          </cell>
          <cell r="F284">
            <v>1688271</v>
          </cell>
          <cell r="G284">
            <v>2500000</v>
          </cell>
          <cell r="H284">
            <v>0</v>
          </cell>
          <cell r="I284">
            <v>0</v>
          </cell>
        </row>
        <row r="285">
          <cell r="C285" t="str">
            <v>2.3.9.7</v>
          </cell>
          <cell r="D285" t="str">
            <v>Productos y Utiles Veterinarios</v>
          </cell>
          <cell r="E285">
            <v>0</v>
          </cell>
          <cell r="F285">
            <v>50000</v>
          </cell>
          <cell r="G285">
            <v>50000</v>
          </cell>
          <cell r="H285">
            <v>0</v>
          </cell>
          <cell r="I285">
            <v>33364.5</v>
          </cell>
        </row>
        <row r="286">
          <cell r="C286" t="str">
            <v>2.3.9.7.01</v>
          </cell>
          <cell r="D286" t="str">
            <v>Productos y útiles veterinarios</v>
          </cell>
          <cell r="E286">
            <v>0</v>
          </cell>
          <cell r="F286">
            <v>50000</v>
          </cell>
          <cell r="G286">
            <v>50000</v>
          </cell>
          <cell r="H286">
            <v>0</v>
          </cell>
          <cell r="I286">
            <v>33364.5</v>
          </cell>
        </row>
        <row r="287">
          <cell r="C287" t="str">
            <v>2.3.9.8</v>
          </cell>
          <cell r="D287" t="str">
            <v>Respuestos y accesorios menores</v>
          </cell>
          <cell r="E287">
            <v>434880</v>
          </cell>
          <cell r="F287">
            <v>2483885.6800000002</v>
          </cell>
          <cell r="G287">
            <v>2918765.68</v>
          </cell>
          <cell r="H287">
            <v>0</v>
          </cell>
          <cell r="I287">
            <v>0</v>
          </cell>
        </row>
        <row r="288">
          <cell r="C288" t="str">
            <v>2.3.9.8.01</v>
          </cell>
          <cell r="D288" t="str">
            <v>Repuestos</v>
          </cell>
          <cell r="E288">
            <v>254880</v>
          </cell>
          <cell r="F288">
            <v>300000</v>
          </cell>
          <cell r="G288">
            <v>554880</v>
          </cell>
          <cell r="H288">
            <v>0</v>
          </cell>
          <cell r="I288">
            <v>0</v>
          </cell>
        </row>
        <row r="289">
          <cell r="C289" t="str">
            <v>2.3.9.8.02</v>
          </cell>
          <cell r="D289" t="str">
            <v>Accesorios</v>
          </cell>
          <cell r="E289">
            <v>180000</v>
          </cell>
          <cell r="F289">
            <v>2183885.6800000002</v>
          </cell>
          <cell r="G289">
            <v>2363885.6800000002</v>
          </cell>
          <cell r="H289">
            <v>0</v>
          </cell>
          <cell r="I289">
            <v>0</v>
          </cell>
        </row>
        <row r="290">
          <cell r="C290" t="str">
            <v>2.3.9.9</v>
          </cell>
          <cell r="D290" t="str">
            <v>Productos y utiles no identificados procedentemente</v>
          </cell>
          <cell r="E290">
            <v>42215412</v>
          </cell>
          <cell r="F290">
            <v>-35077271.82</v>
          </cell>
          <cell r="G290">
            <v>7138140.1799999997</v>
          </cell>
          <cell r="H290">
            <v>0</v>
          </cell>
          <cell r="I290">
            <v>0</v>
          </cell>
        </row>
        <row r="291">
          <cell r="C291" t="str">
            <v>2.3.9.9.01</v>
          </cell>
          <cell r="D291" t="str">
            <v>Productos y útiles varios n.i.p</v>
          </cell>
          <cell r="E291">
            <v>40790750</v>
          </cell>
          <cell r="F291">
            <v>-40733550</v>
          </cell>
          <cell r="G291">
            <v>57200</v>
          </cell>
          <cell r="H291">
            <v>0</v>
          </cell>
          <cell r="I291">
            <v>0</v>
          </cell>
        </row>
        <row r="292">
          <cell r="C292" t="str">
            <v>2.3.9.9.02</v>
          </cell>
          <cell r="D292" t="str">
            <v>Bonos para utiles diversos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 t="str">
            <v>2.3.9.9.03</v>
          </cell>
          <cell r="D293" t="str">
            <v>Bonos para asistencia social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C294" t="str">
            <v>2.3.9.9.04</v>
          </cell>
          <cell r="D294" t="str">
            <v>Productos y Utiles de defensa y seguridad</v>
          </cell>
          <cell r="E294">
            <v>60350</v>
          </cell>
          <cell r="F294">
            <v>1652058.1800000002</v>
          </cell>
          <cell r="G294">
            <v>1712408.1800000002</v>
          </cell>
          <cell r="H294">
            <v>0</v>
          </cell>
          <cell r="I294">
            <v>0</v>
          </cell>
        </row>
        <row r="295">
          <cell r="C295" t="str">
            <v>2.3.9.9.05</v>
          </cell>
          <cell r="D295" t="str">
            <v>Productos y Utiles Diversos</v>
          </cell>
          <cell r="E295">
            <v>1364312</v>
          </cell>
          <cell r="F295">
            <v>4004220</v>
          </cell>
          <cell r="G295">
            <v>5368532</v>
          </cell>
          <cell r="H295">
            <v>0</v>
          </cell>
          <cell r="I295">
            <v>0</v>
          </cell>
        </row>
        <row r="296">
          <cell r="C296">
            <v>2.4</v>
          </cell>
          <cell r="D296" t="str">
            <v>TRANSFERENCIAS CORRIENTES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C297" t="str">
            <v>2.4.1</v>
          </cell>
          <cell r="D297" t="str">
            <v>TRANSFERENCIAS CORRIENTES AL SECTOR PRIVADO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C298" t="str">
            <v>2.4.1.1</v>
          </cell>
          <cell r="D298" t="str">
            <v>Prestaciones a la seguridad social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C299" t="str">
            <v>2.4.1.1.01</v>
          </cell>
          <cell r="D299" t="str">
            <v>Pensiones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C300" t="str">
            <v>2.4.1.1.02</v>
          </cell>
          <cell r="D300" t="str">
            <v>Jubilaciones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2.4.1.1.03</v>
          </cell>
          <cell r="D301" t="str">
            <v>Indemnización laboral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C302" t="str">
            <v>2.4.1.1.04</v>
          </cell>
          <cell r="D302" t="str">
            <v>Nuevas pensiones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C303" t="str">
            <v>2.4.1.1.05</v>
          </cell>
          <cell r="D303" t="str">
            <v>Pensiones a personal policial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C304" t="str">
            <v>2.4.1.1.06</v>
          </cell>
          <cell r="D304" t="str">
            <v>Pensiones para choferes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C305" t="str">
            <v>2.4.1.1.07</v>
          </cell>
          <cell r="D305" t="str">
            <v>Pensiones Solidarias de Régimen Subsidiado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C306" t="str">
            <v>2.4.1.2</v>
          </cell>
          <cell r="D306" t="str">
            <v>Ayuda y donacion a personas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C307" t="str">
            <v>2.4.1.2.01</v>
          </cell>
          <cell r="D307" t="str">
            <v>Ayuda y donaciones programadas a hogares y personas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C308" t="str">
            <v>2.4.1.2.02</v>
          </cell>
          <cell r="D308" t="str">
            <v>Ayuda y donaciones ocasionales a hogares y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C309" t="str">
            <v>2.4.1.5</v>
          </cell>
          <cell r="D309" t="str">
            <v>Transferencias corrientes del sector privado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C310" t="str">
            <v>2.4.1.5.01</v>
          </cell>
          <cell r="D310" t="str">
            <v>Transferencias corrientes del sector privado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C311" t="str">
            <v>2.4.1.6</v>
          </cell>
          <cell r="D311" t="str">
            <v>Transferencias corrientes ocasionales a asociaciones sin fines de lucro y partidos políticos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C312" t="str">
            <v>2.4.1.6.01</v>
          </cell>
          <cell r="D312" t="str">
            <v>Transferencias corrientes programadas a asociaciones sin fines de lucro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C313" t="str">
            <v>2.4.1.6.04</v>
          </cell>
          <cell r="D313" t="str">
            <v>Transferencias para investigación, innovación, fomento y desarrollo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C314" t="str">
            <v>2.4.1.6.05</v>
          </cell>
          <cell r="D314" t="str">
            <v>Transferencias corrientes ocasionales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C315" t="str">
            <v>2.4.7</v>
          </cell>
          <cell r="D315" t="str">
            <v>TRANSFERENCIAS CORRIENTES AL SECTOR EXTERNO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2.4.7.2</v>
          </cell>
          <cell r="D316" t="str">
            <v>Transferencia corrientes a organismos internacionales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C317" t="str">
            <v>2.4.7.2.01</v>
          </cell>
          <cell r="D317" t="str">
            <v>Transferencia corrientes a organismos internacionales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C318" t="str">
            <v>2.4.7.3</v>
          </cell>
          <cell r="D318" t="str">
            <v>Transferencias corrientes al sector privado externo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C319" t="str">
            <v>2.4.7.3.01</v>
          </cell>
          <cell r="D319" t="str">
            <v>Transferencias corrientes al sector privado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C320">
            <v>2.6</v>
          </cell>
          <cell r="D320" t="str">
            <v>BIENES , MUEBLES, INMUEBLES E INTANGIBLES</v>
          </cell>
          <cell r="E320">
            <v>4287036</v>
          </cell>
          <cell r="F320">
            <v>9171570.1999999993</v>
          </cell>
          <cell r="G320">
            <v>13458606.199999999</v>
          </cell>
          <cell r="H320">
            <v>0</v>
          </cell>
          <cell r="I320">
            <v>1469591.1400000001</v>
          </cell>
        </row>
        <row r="321">
          <cell r="C321" t="str">
            <v>2.6.1</v>
          </cell>
          <cell r="D321" t="str">
            <v>MOBILIARIO Y EQUIPO</v>
          </cell>
          <cell r="E321">
            <v>2663700</v>
          </cell>
          <cell r="F321">
            <v>1550838.12</v>
          </cell>
          <cell r="G321">
            <v>4214538.12</v>
          </cell>
          <cell r="H321">
            <v>0</v>
          </cell>
          <cell r="I321">
            <v>65445.04</v>
          </cell>
        </row>
        <row r="322">
          <cell r="C322" t="str">
            <v>2.6.1.1</v>
          </cell>
          <cell r="D322" t="str">
            <v>Muebles y equipos de oficina y estanderia</v>
          </cell>
          <cell r="E322">
            <v>77800</v>
          </cell>
          <cell r="F322">
            <v>274226.03999999998</v>
          </cell>
          <cell r="G322">
            <v>352026.04</v>
          </cell>
          <cell r="H322">
            <v>0</v>
          </cell>
          <cell r="I322">
            <v>27685.040000000001</v>
          </cell>
        </row>
        <row r="323">
          <cell r="C323" t="str">
            <v>2.6.1.1.01</v>
          </cell>
          <cell r="D323" t="str">
            <v>Muebles y equipos de oficina y estanderia</v>
          </cell>
          <cell r="E323">
            <v>77800</v>
          </cell>
          <cell r="F323">
            <v>274226.03999999998</v>
          </cell>
          <cell r="G323">
            <v>352026.04</v>
          </cell>
          <cell r="H323">
            <v>0</v>
          </cell>
          <cell r="I323">
            <v>27685.040000000001</v>
          </cell>
        </row>
        <row r="324">
          <cell r="C324" t="str">
            <v>2.6.1.2</v>
          </cell>
          <cell r="D324" t="str">
            <v>Muebles de alojamiento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C325" t="str">
            <v>2.6.1.2.01</v>
          </cell>
          <cell r="D325" t="str">
            <v>Muebles de alojamiento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C326" t="str">
            <v>2.6.1.3</v>
          </cell>
          <cell r="D326" t="str">
            <v>Equipos de tecnologia de la información y comunicación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C327" t="str">
            <v>2.6.1.3.01</v>
          </cell>
          <cell r="D327" t="str">
            <v>Equipos de tecnologia de la información y comunicación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C328" t="str">
            <v>2.6.1.4</v>
          </cell>
          <cell r="D328" t="str">
            <v>Electrodomésticos</v>
          </cell>
          <cell r="E328">
            <v>85900</v>
          </cell>
          <cell r="F328">
            <v>326612.08</v>
          </cell>
          <cell r="G328">
            <v>412512.08</v>
          </cell>
          <cell r="H328">
            <v>0</v>
          </cell>
          <cell r="I328">
            <v>37760</v>
          </cell>
        </row>
        <row r="329">
          <cell r="C329" t="str">
            <v>2.6.1.4.01</v>
          </cell>
          <cell r="D329" t="str">
            <v>Electrodomésticos</v>
          </cell>
          <cell r="E329">
            <v>85900</v>
          </cell>
          <cell r="F329">
            <v>326612.08</v>
          </cell>
          <cell r="G329">
            <v>412512.08</v>
          </cell>
          <cell r="H329">
            <v>0</v>
          </cell>
          <cell r="I329">
            <v>37760</v>
          </cell>
        </row>
        <row r="330">
          <cell r="C330" t="str">
            <v>2.6.1.9</v>
          </cell>
          <cell r="D330" t="str">
            <v>Otros Mobiliarios y Equipos no Identificados Precedentemente</v>
          </cell>
          <cell r="E330">
            <v>2500000</v>
          </cell>
          <cell r="F330">
            <v>950000</v>
          </cell>
          <cell r="G330">
            <v>3450000</v>
          </cell>
          <cell r="H330">
            <v>0</v>
          </cell>
          <cell r="I330">
            <v>0</v>
          </cell>
        </row>
        <row r="331">
          <cell r="C331" t="str">
            <v>2.6.1.9.01</v>
          </cell>
          <cell r="D331" t="str">
            <v>Otros Mobiliarios y Equipos no Identificados Precedentemente</v>
          </cell>
          <cell r="E331">
            <v>2500000</v>
          </cell>
          <cell r="F331">
            <v>950000</v>
          </cell>
          <cell r="G331">
            <v>3450000</v>
          </cell>
          <cell r="H331">
            <v>0</v>
          </cell>
          <cell r="I331">
            <v>0</v>
          </cell>
        </row>
        <row r="332">
          <cell r="C332" t="str">
            <v>2.6.2</v>
          </cell>
          <cell r="D332" t="str">
            <v>MOBILIARIO Y EQUIPO AUDIOVISUAL, RECREATIVO Y EDUCACIONAL</v>
          </cell>
          <cell r="E332">
            <v>78985</v>
          </cell>
          <cell r="F332">
            <v>1846997.49</v>
          </cell>
          <cell r="G332">
            <v>1925982.49</v>
          </cell>
          <cell r="H332">
            <v>0</v>
          </cell>
          <cell r="I332">
            <v>832841.07</v>
          </cell>
        </row>
        <row r="333">
          <cell r="C333" t="str">
            <v>2.6.2.1</v>
          </cell>
          <cell r="D333" t="str">
            <v>Equipos y aparatos audiovisuales</v>
          </cell>
          <cell r="E333">
            <v>38985</v>
          </cell>
          <cell r="F333">
            <v>0</v>
          </cell>
          <cell r="G333">
            <v>38985</v>
          </cell>
          <cell r="H333">
            <v>0</v>
          </cell>
          <cell r="I333">
            <v>0</v>
          </cell>
        </row>
        <row r="334">
          <cell r="C334" t="str">
            <v>2.6.2.1.01</v>
          </cell>
          <cell r="D334" t="str">
            <v>Equipos y aparatos audiovisuales</v>
          </cell>
          <cell r="E334">
            <v>38985</v>
          </cell>
          <cell r="F334">
            <v>0</v>
          </cell>
          <cell r="G334">
            <v>38985</v>
          </cell>
          <cell r="H334">
            <v>0</v>
          </cell>
          <cell r="I334">
            <v>0</v>
          </cell>
        </row>
        <row r="335">
          <cell r="C335" t="str">
            <v>2.6.2.2</v>
          </cell>
          <cell r="D335" t="str">
            <v>Aparatos deportivos</v>
          </cell>
          <cell r="E335">
            <v>0</v>
          </cell>
          <cell r="F335">
            <v>298880</v>
          </cell>
          <cell r="G335">
            <v>298880</v>
          </cell>
          <cell r="H335">
            <v>0</v>
          </cell>
          <cell r="I335">
            <v>0</v>
          </cell>
        </row>
        <row r="336">
          <cell r="C336" t="str">
            <v>2.6.2.2.01</v>
          </cell>
          <cell r="D336" t="str">
            <v>Aparatos deportivos</v>
          </cell>
          <cell r="E336">
            <v>0</v>
          </cell>
          <cell r="F336">
            <v>298880</v>
          </cell>
          <cell r="G336">
            <v>298880</v>
          </cell>
          <cell r="H336">
            <v>0</v>
          </cell>
          <cell r="I336">
            <v>0</v>
          </cell>
        </row>
        <row r="337">
          <cell r="C337" t="str">
            <v>2.6.2.3</v>
          </cell>
          <cell r="D337" t="str">
            <v>Cámaras fotograficas y de video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2.6.2.3.01</v>
          </cell>
          <cell r="D338" t="str">
            <v>Cámaras fotograficas y de video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2.6.2.4</v>
          </cell>
          <cell r="D339" t="str">
            <v>Mobiliario y equipo educacional y recreativo</v>
          </cell>
          <cell r="E339">
            <v>40000</v>
          </cell>
          <cell r="F339">
            <v>1548117.49</v>
          </cell>
          <cell r="G339">
            <v>1588117.49</v>
          </cell>
          <cell r="H339">
            <v>0</v>
          </cell>
          <cell r="I339">
            <v>832841.07</v>
          </cell>
        </row>
        <row r="340">
          <cell r="C340" t="str">
            <v>2.6.2.4.01</v>
          </cell>
          <cell r="D340" t="str">
            <v>Mobiliario y equipo educacional y recreativo</v>
          </cell>
          <cell r="E340">
            <v>40000</v>
          </cell>
          <cell r="F340">
            <v>1548117.49</v>
          </cell>
          <cell r="G340">
            <v>1588117.49</v>
          </cell>
          <cell r="H340">
            <v>0</v>
          </cell>
          <cell r="I340">
            <v>832841.07</v>
          </cell>
        </row>
        <row r="341">
          <cell r="C341" t="str">
            <v>2.6.3</v>
          </cell>
          <cell r="D341" t="str">
            <v xml:space="preserve">EQUIPO E INSTRUMENTAL, CIENTIFICO Y LABORATORIO </v>
          </cell>
          <cell r="E341">
            <v>130624</v>
          </cell>
          <cell r="F341">
            <v>1115734.5900000001</v>
          </cell>
          <cell r="G341">
            <v>1246358.5900000001</v>
          </cell>
          <cell r="H341">
            <v>0</v>
          </cell>
          <cell r="I341">
            <v>0</v>
          </cell>
        </row>
        <row r="342">
          <cell r="C342" t="str">
            <v>2.6.3.1</v>
          </cell>
          <cell r="D342" t="str">
            <v>Equipo médico y de laboratorio</v>
          </cell>
          <cell r="E342">
            <v>130624</v>
          </cell>
          <cell r="F342">
            <v>1115734.5900000001</v>
          </cell>
          <cell r="G342">
            <v>1246358.5900000001</v>
          </cell>
          <cell r="H342">
            <v>0</v>
          </cell>
          <cell r="I342">
            <v>0</v>
          </cell>
        </row>
        <row r="343">
          <cell r="C343" t="str">
            <v>2.6.3.1.01</v>
          </cell>
          <cell r="D343" t="str">
            <v>Equipo médico y de laboratorio</v>
          </cell>
          <cell r="E343">
            <v>130624</v>
          </cell>
          <cell r="F343">
            <v>1115734.5900000001</v>
          </cell>
          <cell r="G343">
            <v>1246358.5900000001</v>
          </cell>
          <cell r="H343">
            <v>0</v>
          </cell>
          <cell r="I343">
            <v>0</v>
          </cell>
        </row>
        <row r="344">
          <cell r="C344" t="str">
            <v>2.6.3.2</v>
          </cell>
          <cell r="D344" t="str">
            <v>Instrumental medico y de laboratio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C345" t="str">
            <v>2.6.3.2.01</v>
          </cell>
          <cell r="D345" t="str">
            <v>Instrumental medico y de laboratio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C346" t="str">
            <v>2.6.4</v>
          </cell>
          <cell r="D346" t="str">
            <v>VEHICULOS Y EQUIPO DE TRANSPORTE, TRACCION Y ELEVACION</v>
          </cell>
          <cell r="E346">
            <v>0</v>
          </cell>
          <cell r="F346">
            <v>3555000</v>
          </cell>
          <cell r="G346">
            <v>3555000</v>
          </cell>
          <cell r="H346">
            <v>0</v>
          </cell>
          <cell r="I346">
            <v>0</v>
          </cell>
        </row>
        <row r="347">
          <cell r="C347" t="str">
            <v>2.6.4.1</v>
          </cell>
          <cell r="D347" t="str">
            <v>Automóviles y Camiones</v>
          </cell>
          <cell r="E347">
            <v>0</v>
          </cell>
          <cell r="F347">
            <v>3122500</v>
          </cell>
          <cell r="G347">
            <v>3122500</v>
          </cell>
        </row>
        <row r="348">
          <cell r="C348" t="str">
            <v>2.6.4.1.01</v>
          </cell>
          <cell r="D348" t="str">
            <v>Automóviles y Camiones</v>
          </cell>
          <cell r="E348">
            <v>0</v>
          </cell>
          <cell r="F348">
            <v>3122500</v>
          </cell>
          <cell r="G348">
            <v>3122500</v>
          </cell>
          <cell r="H348">
            <v>0</v>
          </cell>
          <cell r="I348">
            <v>0</v>
          </cell>
        </row>
        <row r="349">
          <cell r="C349" t="str">
            <v>2.6.4.6</v>
          </cell>
          <cell r="D349" t="str">
            <v>Equipo de tracción</v>
          </cell>
          <cell r="E349">
            <v>0</v>
          </cell>
          <cell r="F349">
            <v>155000</v>
          </cell>
          <cell r="G349">
            <v>155000</v>
          </cell>
          <cell r="H349">
            <v>0</v>
          </cell>
          <cell r="I349">
            <v>0</v>
          </cell>
        </row>
        <row r="350">
          <cell r="C350" t="str">
            <v>2.6.4.6.01</v>
          </cell>
          <cell r="D350" t="str">
            <v>Equipo de tracción</v>
          </cell>
          <cell r="E350">
            <v>0</v>
          </cell>
          <cell r="F350">
            <v>155000</v>
          </cell>
          <cell r="G350">
            <v>155000</v>
          </cell>
          <cell r="H350">
            <v>0</v>
          </cell>
          <cell r="I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277500</v>
          </cell>
          <cell r="G351">
            <v>277500</v>
          </cell>
          <cell r="H351">
            <v>0</v>
          </cell>
          <cell r="I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277500</v>
          </cell>
          <cell r="G352">
            <v>277500</v>
          </cell>
          <cell r="H352">
            <v>0</v>
          </cell>
          <cell r="I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1413727</v>
          </cell>
          <cell r="F353">
            <v>1103000</v>
          </cell>
          <cell r="G353">
            <v>2516727</v>
          </cell>
          <cell r="H353">
            <v>0</v>
          </cell>
          <cell r="I353">
            <v>571305.03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15000</v>
          </cell>
          <cell r="F354">
            <v>0</v>
          </cell>
          <cell r="G354">
            <v>15000</v>
          </cell>
          <cell r="H354">
            <v>0</v>
          </cell>
          <cell r="I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15000</v>
          </cell>
          <cell r="F355">
            <v>0</v>
          </cell>
          <cell r="G355">
            <v>15000</v>
          </cell>
          <cell r="H355">
            <v>0</v>
          </cell>
          <cell r="I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45000</v>
          </cell>
          <cell r="F356">
            <v>0</v>
          </cell>
          <cell r="G356">
            <v>45000</v>
          </cell>
          <cell r="H356">
            <v>0</v>
          </cell>
          <cell r="I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45000</v>
          </cell>
          <cell r="F357">
            <v>0</v>
          </cell>
          <cell r="G357">
            <v>45000</v>
          </cell>
          <cell r="H357">
            <v>0</v>
          </cell>
          <cell r="I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484567</v>
          </cell>
          <cell r="F361">
            <v>1103000</v>
          </cell>
          <cell r="G361">
            <v>1587567</v>
          </cell>
          <cell r="H361">
            <v>0</v>
          </cell>
          <cell r="I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753000</v>
          </cell>
          <cell r="G362">
            <v>783000</v>
          </cell>
          <cell r="H362">
            <v>0</v>
          </cell>
          <cell r="I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454567</v>
          </cell>
          <cell r="F363">
            <v>350000</v>
          </cell>
          <cell r="G363">
            <v>804567</v>
          </cell>
          <cell r="H363">
            <v>0</v>
          </cell>
          <cell r="I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39160</v>
          </cell>
          <cell r="F368">
            <v>0</v>
          </cell>
          <cell r="G368">
            <v>39160</v>
          </cell>
          <cell r="H368">
            <v>0</v>
          </cell>
          <cell r="I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39160</v>
          </cell>
          <cell r="F369">
            <v>0</v>
          </cell>
          <cell r="G369">
            <v>39160</v>
          </cell>
          <cell r="H369">
            <v>0</v>
          </cell>
          <cell r="I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830000</v>
          </cell>
          <cell r="F370">
            <v>0</v>
          </cell>
          <cell r="G370">
            <v>830000</v>
          </cell>
          <cell r="H370">
            <v>0</v>
          </cell>
          <cell r="I370">
            <v>571305.03</v>
          </cell>
        </row>
        <row r="371">
          <cell r="C371" t="str">
            <v>2.6.5.8.01</v>
          </cell>
          <cell r="D371" t="str">
            <v>Otros equipos</v>
          </cell>
          <cell r="E371">
            <v>830000</v>
          </cell>
          <cell r="F371">
            <v>0</v>
          </cell>
          <cell r="G371">
            <v>830000</v>
          </cell>
          <cell r="H371">
            <v>0</v>
          </cell>
          <cell r="I371">
            <v>571305.03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</sheetData>
      <sheetData sheetId="7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E12">
            <v>638114291.00999999</v>
          </cell>
          <cell r="F12">
            <v>31287894.969999995</v>
          </cell>
          <cell r="G12">
            <v>34019469.229999997</v>
          </cell>
          <cell r="H12">
            <v>28998716.23</v>
          </cell>
          <cell r="I12">
            <v>362391</v>
          </cell>
          <cell r="J12">
            <v>1000057.34</v>
          </cell>
          <cell r="K12">
            <v>3118267.35</v>
          </cell>
          <cell r="L12">
            <v>13886662.26</v>
          </cell>
          <cell r="M12">
            <v>628686.44999999995</v>
          </cell>
          <cell r="N12">
            <v>4224691.96</v>
          </cell>
          <cell r="O12">
            <v>3860840.0400000005</v>
          </cell>
          <cell r="P12">
            <v>7712848.8100000005</v>
          </cell>
          <cell r="Q12">
            <v>8070831.9300000006</v>
          </cell>
        </row>
        <row r="13">
          <cell r="C13">
            <v>2.1</v>
          </cell>
          <cell r="D13" t="str">
            <v>REMUNERACIONES Y CONTRIBUCIONES</v>
          </cell>
          <cell r="E13">
            <v>411686889</v>
          </cell>
          <cell r="F13">
            <v>29203460.909999996</v>
          </cell>
          <cell r="G13">
            <v>28609766.640000001</v>
          </cell>
          <cell r="H13">
            <v>28998716.23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319644558</v>
          </cell>
          <cell r="F14">
            <v>24783736.259999998</v>
          </cell>
          <cell r="G14">
            <v>24235648.460000001</v>
          </cell>
          <cell r="H14">
            <v>24538648.93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230834952</v>
          </cell>
          <cell r="F15">
            <v>19776148.100000001</v>
          </cell>
          <cell r="G15">
            <v>19411398.100000001</v>
          </cell>
          <cell r="H15">
            <v>19623398.100000001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230834952</v>
          </cell>
          <cell r="F16">
            <v>19776148.100000001</v>
          </cell>
          <cell r="G16">
            <v>19411398.100000001</v>
          </cell>
          <cell r="H16">
            <v>19623398.100000001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62181503</v>
          </cell>
          <cell r="F17">
            <v>4700250.83</v>
          </cell>
          <cell r="G17">
            <v>4660250.83</v>
          </cell>
          <cell r="H17">
            <v>4915250.83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840000</v>
          </cell>
          <cell r="F19">
            <v>70000</v>
          </cell>
          <cell r="G19">
            <v>70000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34763087</v>
          </cell>
          <cell r="F22">
            <v>3002100</v>
          </cell>
          <cell r="G22">
            <v>2922100</v>
          </cell>
          <cell r="H22">
            <v>3212100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26578416</v>
          </cell>
          <cell r="F23">
            <v>1628150.83</v>
          </cell>
          <cell r="G23">
            <v>1668150.83</v>
          </cell>
          <cell r="H23">
            <v>1703150.83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22209346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22209346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2582757</v>
          </cell>
          <cell r="F29">
            <v>307337.33</v>
          </cell>
          <cell r="G29">
            <v>163999.53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1407000</v>
          </cell>
          <cell r="F30">
            <v>0</v>
          </cell>
          <cell r="G30">
            <v>26000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1175757</v>
          </cell>
          <cell r="F31">
            <v>307337.33</v>
          </cell>
          <cell r="G31">
            <v>137999.53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47803690</v>
          </cell>
          <cell r="F32">
            <v>686500</v>
          </cell>
          <cell r="G32">
            <v>699500</v>
          </cell>
          <cell r="H32">
            <v>714000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47803690</v>
          </cell>
          <cell r="F33">
            <v>686500</v>
          </cell>
          <cell r="G33">
            <v>699500</v>
          </cell>
          <cell r="H33">
            <v>714000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6480000</v>
          </cell>
          <cell r="F37">
            <v>686500</v>
          </cell>
          <cell r="G37">
            <v>699500</v>
          </cell>
          <cell r="H37">
            <v>714000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19007344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22056346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44238641</v>
          </cell>
          <cell r="F56">
            <v>3733224.6500000004</v>
          </cell>
          <cell r="G56">
            <v>3674618.18</v>
          </cell>
          <cell r="H56">
            <v>3746067.3000000003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20408990</v>
          </cell>
          <cell r="F57">
            <v>1728697.28</v>
          </cell>
          <cell r="G57">
            <v>1700922.9</v>
          </cell>
          <cell r="H57">
            <v>1734033.2000000002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20408990</v>
          </cell>
          <cell r="F58">
            <v>1728697.28</v>
          </cell>
          <cell r="G58">
            <v>1700922.9</v>
          </cell>
          <cell r="H58">
            <v>1734033.2000000002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20380245</v>
          </cell>
          <cell r="F59">
            <v>1737824.33</v>
          </cell>
          <cell r="G59">
            <v>1709087.08</v>
          </cell>
          <cell r="H59">
            <v>1742244.08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20380245</v>
          </cell>
          <cell r="F60">
            <v>1737824.33</v>
          </cell>
          <cell r="G60">
            <v>1709087.08</v>
          </cell>
          <cell r="H60">
            <v>1742244.08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3449406</v>
          </cell>
          <cell r="F61">
            <v>266703.04000000004</v>
          </cell>
          <cell r="G61">
            <v>264608.2</v>
          </cell>
          <cell r="H61">
            <v>269790.02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3449406</v>
          </cell>
          <cell r="F62">
            <v>266703.04000000004</v>
          </cell>
          <cell r="G62">
            <v>264608.2</v>
          </cell>
          <cell r="H62">
            <v>269790.02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85771037.769999996</v>
          </cell>
          <cell r="F63">
            <v>2084434.06</v>
          </cell>
          <cell r="G63">
            <v>3773869.25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188548</v>
          </cell>
          <cell r="O63">
            <v>1019817.62</v>
          </cell>
          <cell r="P63">
            <v>3856336.3400000003</v>
          </cell>
          <cell r="Q63">
            <v>996398.24</v>
          </cell>
        </row>
        <row r="64">
          <cell r="C64" t="str">
            <v>2.2.1</v>
          </cell>
          <cell r="D64" t="str">
            <v>SERVICIOS BÁSICOS</v>
          </cell>
          <cell r="E64">
            <v>29257818</v>
          </cell>
          <cell r="F64">
            <v>1802867.25</v>
          </cell>
          <cell r="G64">
            <v>2196486.87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1040000</v>
          </cell>
          <cell r="F69">
            <v>27900.21</v>
          </cell>
          <cell r="G69">
            <v>129684.11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1040000</v>
          </cell>
          <cell r="F70">
            <v>27900.21</v>
          </cell>
          <cell r="G70">
            <v>129684.11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10839774</v>
          </cell>
          <cell r="F73">
            <v>498664.51</v>
          </cell>
          <cell r="G73">
            <v>827083.51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10839774</v>
          </cell>
          <cell r="F74">
            <v>498664.51</v>
          </cell>
          <cell r="G74">
            <v>827083.51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17108935</v>
          </cell>
          <cell r="F75">
            <v>1247802.53</v>
          </cell>
          <cell r="G75">
            <v>1129669.6499999999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17108935</v>
          </cell>
          <cell r="F76">
            <v>1247802.53</v>
          </cell>
          <cell r="G76">
            <v>1129669.6499999999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167855</v>
          </cell>
          <cell r="F77">
            <v>21000</v>
          </cell>
          <cell r="G77">
            <v>110049.60000000001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167855</v>
          </cell>
          <cell r="F78">
            <v>21000</v>
          </cell>
          <cell r="G78">
            <v>110049.60000000001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101254</v>
          </cell>
          <cell r="F79">
            <v>7500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101254</v>
          </cell>
          <cell r="F80">
            <v>7500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2000000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1000000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1000000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1000000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1000000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150000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150000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150000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10481064</v>
          </cell>
          <cell r="F101">
            <v>150383.04000000001</v>
          </cell>
          <cell r="G101">
            <v>127472.16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188548</v>
          </cell>
          <cell r="O101">
            <v>901817.62</v>
          </cell>
          <cell r="P101">
            <v>2157100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1800000</v>
          </cell>
          <cell r="F107">
            <v>150383.04000000001</v>
          </cell>
          <cell r="G107">
            <v>127472.16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1800000</v>
          </cell>
          <cell r="F109">
            <v>150383.04000000001</v>
          </cell>
          <cell r="G109">
            <v>127472.16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8681064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188548</v>
          </cell>
          <cell r="O123">
            <v>901817.62</v>
          </cell>
          <cell r="P123">
            <v>2157100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8681064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188548</v>
          </cell>
          <cell r="O124">
            <v>901817.62</v>
          </cell>
          <cell r="P124">
            <v>2157100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4105000</v>
          </cell>
          <cell r="F125">
            <v>109412.77</v>
          </cell>
          <cell r="G125">
            <v>114099.17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800000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800000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805000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805000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1500000</v>
          </cell>
          <cell r="F130">
            <v>109412.77</v>
          </cell>
          <cell r="G130">
            <v>114099.17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1500000</v>
          </cell>
          <cell r="F131">
            <v>109412.77</v>
          </cell>
          <cell r="G131">
            <v>114099.17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1000000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1000000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7567357.7699999996</v>
          </cell>
          <cell r="F138">
            <v>21771</v>
          </cell>
          <cell r="G138">
            <v>929389.79999999993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2205000</v>
          </cell>
          <cell r="F139">
            <v>0</v>
          </cell>
          <cell r="G139">
            <v>178383.46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500000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1700000</v>
          </cell>
          <cell r="F141">
            <v>0</v>
          </cell>
          <cell r="G141">
            <v>178383.46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5362357.7699999996</v>
          </cell>
          <cell r="F148">
            <v>21771</v>
          </cell>
          <cell r="G148">
            <v>751006.34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679044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800000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1600000</v>
          </cell>
          <cell r="F154">
            <v>21771</v>
          </cell>
          <cell r="G154">
            <v>332052.3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1100000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977965</v>
          </cell>
          <cell r="F156">
            <v>0</v>
          </cell>
          <cell r="G156">
            <v>418954.04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205348.77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28150000</v>
          </cell>
          <cell r="F160">
            <v>0</v>
          </cell>
          <cell r="G160">
            <v>268252.94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118000</v>
          </cell>
          <cell r="P160">
            <v>203999.99</v>
          </cell>
          <cell r="Q160">
            <v>247964.83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2745000</v>
          </cell>
          <cell r="F169">
            <v>0</v>
          </cell>
          <cell r="G169">
            <v>261172.94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118000</v>
          </cell>
          <cell r="P169">
            <v>203999.99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500000</v>
          </cell>
          <cell r="F170">
            <v>0</v>
          </cell>
          <cell r="G170">
            <v>42480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2245000</v>
          </cell>
          <cell r="F172">
            <v>0</v>
          </cell>
          <cell r="G172">
            <v>218692.94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118000</v>
          </cell>
          <cell r="P172">
            <v>203999.99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4500000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4500000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20905000</v>
          </cell>
          <cell r="F178">
            <v>0</v>
          </cell>
          <cell r="G178">
            <v>7080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247964.83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205000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247964.83</v>
          </cell>
        </row>
        <row r="180">
          <cell r="C180" t="str">
            <v>2.2.8.7.02</v>
          </cell>
          <cell r="D180" t="str">
            <v>Servicios jurídicos</v>
          </cell>
          <cell r="E180">
            <v>300000</v>
          </cell>
          <cell r="F180">
            <v>0</v>
          </cell>
          <cell r="G180">
            <v>7080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5400000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15000000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4059798</v>
          </cell>
          <cell r="F191">
            <v>0</v>
          </cell>
          <cell r="G191">
            <v>138168.31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1495236.35</v>
          </cell>
          <cell r="Q191">
            <v>748433.41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2800000</v>
          </cell>
          <cell r="F192">
            <v>0</v>
          </cell>
          <cell r="G192">
            <v>138168.31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1495236.35</v>
          </cell>
          <cell r="Q192">
            <v>748433.41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2800000</v>
          </cell>
          <cell r="F193">
            <v>0</v>
          </cell>
          <cell r="G193">
            <v>138168.31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1495236.35</v>
          </cell>
          <cell r="Q193">
            <v>748433.41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1259798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1259798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92009134.129999995</v>
          </cell>
          <cell r="F199">
            <v>0</v>
          </cell>
          <cell r="G199">
            <v>166242.20000000001</v>
          </cell>
          <cell r="H199">
            <v>0</v>
          </cell>
          <cell r="I199">
            <v>362391</v>
          </cell>
          <cell r="J199">
            <v>5664</v>
          </cell>
          <cell r="K199">
            <v>118340.15</v>
          </cell>
          <cell r="L199">
            <v>43200.08</v>
          </cell>
          <cell r="M199">
            <v>628686.44999999995</v>
          </cell>
          <cell r="N199">
            <v>47943.05</v>
          </cell>
          <cell r="O199">
            <v>2602657.4200000004</v>
          </cell>
          <cell r="P199">
            <v>1583064.33</v>
          </cell>
          <cell r="Q199">
            <v>3064939.99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1322553.08</v>
          </cell>
          <cell r="F200">
            <v>0</v>
          </cell>
          <cell r="G200">
            <v>2850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19186.8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1299276</v>
          </cell>
          <cell r="F201">
            <v>0</v>
          </cell>
          <cell r="G201">
            <v>2850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1299276</v>
          </cell>
          <cell r="F202">
            <v>0</v>
          </cell>
          <cell r="G202">
            <v>2850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23277.08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19186.8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23277.08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19186.8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2829042.74</v>
          </cell>
          <cell r="F206">
            <v>0</v>
          </cell>
          <cell r="G206">
            <v>16225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672.6</v>
          </cell>
          <cell r="P206">
            <v>869.78</v>
          </cell>
          <cell r="Q206">
            <v>50648.62</v>
          </cell>
        </row>
        <row r="207">
          <cell r="C207" t="str">
            <v>2.3.2.1</v>
          </cell>
          <cell r="D207" t="str">
            <v>Hilados, fibras y telas</v>
          </cell>
          <cell r="E207">
            <v>50000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672.6</v>
          </cell>
          <cell r="P207">
            <v>0</v>
          </cell>
          <cell r="Q207">
            <v>11850.22</v>
          </cell>
        </row>
        <row r="208">
          <cell r="C208" t="str">
            <v>2.3.2.1.01</v>
          </cell>
          <cell r="D208" t="str">
            <v>Hilados, fibras y telas</v>
          </cell>
          <cell r="E208">
            <v>50000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672.6</v>
          </cell>
          <cell r="P208">
            <v>0</v>
          </cell>
          <cell r="Q208">
            <v>11850.22</v>
          </cell>
        </row>
        <row r="209">
          <cell r="C209" t="str">
            <v>2.3.2.2</v>
          </cell>
          <cell r="D209" t="str">
            <v>Acabados textiles</v>
          </cell>
          <cell r="E209">
            <v>545380</v>
          </cell>
          <cell r="F209">
            <v>0</v>
          </cell>
          <cell r="G209">
            <v>16225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869.78</v>
          </cell>
          <cell r="Q209">
            <v>38798.400000000001</v>
          </cell>
        </row>
        <row r="210">
          <cell r="C210" t="str">
            <v>2.3.2.2.01</v>
          </cell>
          <cell r="D210" t="str">
            <v>Acabados textiles</v>
          </cell>
          <cell r="E210">
            <v>545380</v>
          </cell>
          <cell r="F210">
            <v>0</v>
          </cell>
          <cell r="G210">
            <v>16225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869.78</v>
          </cell>
          <cell r="Q210">
            <v>38798.400000000001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2221662.7400000002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2221662.7400000002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12000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12000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11730166.289999999</v>
          </cell>
          <cell r="F215">
            <v>0</v>
          </cell>
          <cell r="G215">
            <v>0</v>
          </cell>
          <cell r="H215">
            <v>0</v>
          </cell>
          <cell r="I215">
            <v>362391</v>
          </cell>
          <cell r="J215">
            <v>0</v>
          </cell>
          <cell r="K215">
            <v>0</v>
          </cell>
          <cell r="L215">
            <v>0</v>
          </cell>
          <cell r="M215">
            <v>628686.44999999995</v>
          </cell>
          <cell r="N215">
            <v>0</v>
          </cell>
          <cell r="O215">
            <v>1620428.06</v>
          </cell>
          <cell r="P215">
            <v>303351.91000000003</v>
          </cell>
          <cell r="Q215">
            <v>14143.48</v>
          </cell>
        </row>
        <row r="216">
          <cell r="C216" t="str">
            <v>2.3.3.1</v>
          </cell>
          <cell r="D216" t="str">
            <v>Papel de escritorio</v>
          </cell>
          <cell r="E216">
            <v>7200000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7200000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1249699.92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669768</v>
          </cell>
          <cell r="P218">
            <v>24317.439999999999</v>
          </cell>
          <cell r="Q218">
            <v>14143.48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1249699.92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669768</v>
          </cell>
          <cell r="P219">
            <v>24317.439999999999</v>
          </cell>
          <cell r="Q219">
            <v>14143.48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20000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20000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2860466.37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628686.44999999995</v>
          </cell>
          <cell r="N222">
            <v>0</v>
          </cell>
          <cell r="O222">
            <v>950660.06</v>
          </cell>
          <cell r="P222">
            <v>279034.47000000003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2860466.37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628686.44999999995</v>
          </cell>
          <cell r="N223">
            <v>0</v>
          </cell>
          <cell r="O223">
            <v>950660.06</v>
          </cell>
          <cell r="P223">
            <v>279034.47000000003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400000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400000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677355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307864.46000000002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677355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307864.46000000002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677355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307864.46000000002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229000</v>
          </cell>
          <cell r="F229">
            <v>0</v>
          </cell>
          <cell r="G229">
            <v>82305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131629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229000</v>
          </cell>
          <cell r="F238">
            <v>0</v>
          </cell>
          <cell r="G238">
            <v>82305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131629</v>
          </cell>
        </row>
        <row r="239">
          <cell r="C239" t="str">
            <v>2.3.5.5.01</v>
          </cell>
          <cell r="D239" t="str">
            <v>Articulos de plásticos</v>
          </cell>
          <cell r="E239">
            <v>229000</v>
          </cell>
          <cell r="F239">
            <v>0</v>
          </cell>
          <cell r="G239">
            <v>82305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131629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392516.25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36754.44</v>
          </cell>
          <cell r="Q240">
            <v>10279.49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6000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939.28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4000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2000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939.28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346022.25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5321.16</v>
          </cell>
          <cell r="Q251">
            <v>10279.49</v>
          </cell>
        </row>
        <row r="252">
          <cell r="C252" t="str">
            <v>2.3.6.3.04</v>
          </cell>
          <cell r="D252" t="str">
            <v>Herramientas menores</v>
          </cell>
          <cell r="E252">
            <v>112750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5321.16</v>
          </cell>
          <cell r="Q252">
            <v>10279.49</v>
          </cell>
        </row>
        <row r="253">
          <cell r="C253" t="str">
            <v>2.3.6.3.06</v>
          </cell>
          <cell r="D253" t="str">
            <v>Productos metálicos</v>
          </cell>
          <cell r="E253">
            <v>233272.25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2.3.6.4</v>
          </cell>
          <cell r="D254" t="str">
            <v>Minerales</v>
          </cell>
          <cell r="E254">
            <v>40494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30494</v>
          </cell>
          <cell r="Q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40494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30494</v>
          </cell>
          <cell r="Q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7214621</v>
          </cell>
          <cell r="F256">
            <v>0</v>
          </cell>
          <cell r="G256">
            <v>14193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138248.79999999999</v>
          </cell>
          <cell r="P256">
            <v>57591.86</v>
          </cell>
          <cell r="Q256">
            <v>231302.69</v>
          </cell>
        </row>
        <row r="257">
          <cell r="C257" t="str">
            <v>2.3.7.1</v>
          </cell>
          <cell r="D257" t="str">
            <v>Combustibles y Lubricantes</v>
          </cell>
          <cell r="E257">
            <v>4845700</v>
          </cell>
          <cell r="F257">
            <v>0</v>
          </cell>
          <cell r="G257">
            <v>9945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203235</v>
          </cell>
        </row>
        <row r="258">
          <cell r="C258" t="str">
            <v>2.3.7.1.01</v>
          </cell>
          <cell r="D258" t="str">
            <v>Gasolina</v>
          </cell>
          <cell r="E258">
            <v>2700000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2.3.7.1.02</v>
          </cell>
          <cell r="D259" t="str">
            <v>Gasoil</v>
          </cell>
          <cell r="E259">
            <v>1440000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203235</v>
          </cell>
        </row>
        <row r="260">
          <cell r="C260" t="str">
            <v>2.3.7.1.04</v>
          </cell>
          <cell r="D260" t="str">
            <v>Gas GLP</v>
          </cell>
          <cell r="E260">
            <v>700000</v>
          </cell>
          <cell r="F260">
            <v>0</v>
          </cell>
          <cell r="G260">
            <v>9945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2.3.7.1.05</v>
          </cell>
          <cell r="D261" t="str">
            <v>Aceites y Grasas</v>
          </cell>
          <cell r="E261">
            <v>5700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2368921</v>
          </cell>
          <cell r="F265">
            <v>0</v>
          </cell>
          <cell r="G265">
            <v>4248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138248.79999999999</v>
          </cell>
          <cell r="P265">
            <v>57591.86</v>
          </cell>
          <cell r="Q265">
            <v>28067.69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271921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28067.69</v>
          </cell>
        </row>
        <row r="269">
          <cell r="C269" t="str">
            <v>2.3.7.2.04</v>
          </cell>
          <cell r="D269" t="str">
            <v>Abonos y fertilizantes</v>
          </cell>
          <cell r="E269">
            <v>10000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10000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1890000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57591.86</v>
          </cell>
          <cell r="Q271">
            <v>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187000</v>
          </cell>
          <cell r="F273">
            <v>0</v>
          </cell>
          <cell r="G273">
            <v>4248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138248.79999999999</v>
          </cell>
          <cell r="P273">
            <v>0</v>
          </cell>
          <cell r="Q273">
            <v>0</v>
          </cell>
        </row>
        <row r="274">
          <cell r="C274" t="str">
            <v>2.3.9</v>
          </cell>
          <cell r="D274" t="str">
            <v>PRODUCTOS Y UTILES VARIOS</v>
          </cell>
          <cell r="E274">
            <v>67613879.769999996</v>
          </cell>
          <cell r="F274">
            <v>0</v>
          </cell>
          <cell r="G274">
            <v>50669.2</v>
          </cell>
          <cell r="H274">
            <v>0</v>
          </cell>
          <cell r="I274">
            <v>0</v>
          </cell>
          <cell r="J274">
            <v>5664</v>
          </cell>
          <cell r="K274">
            <v>102340.15</v>
          </cell>
          <cell r="L274">
            <v>43200.08</v>
          </cell>
          <cell r="M274">
            <v>0</v>
          </cell>
          <cell r="N274">
            <v>47943.05</v>
          </cell>
          <cell r="O274">
            <v>843307.96000000008</v>
          </cell>
          <cell r="P274">
            <v>1165309.54</v>
          </cell>
          <cell r="Q274">
            <v>2319072.25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2940849</v>
          </cell>
          <cell r="F275">
            <v>0</v>
          </cell>
          <cell r="G275">
            <v>16419.7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7416.1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2895949</v>
          </cell>
          <cell r="F276">
            <v>0</v>
          </cell>
          <cell r="G276">
            <v>16419.7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44900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7416.1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9377844.5199999996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5664</v>
          </cell>
          <cell r="K278">
            <v>47958.18</v>
          </cell>
          <cell r="L278">
            <v>27199.99</v>
          </cell>
          <cell r="M278">
            <v>0</v>
          </cell>
          <cell r="N278">
            <v>17861.900000000001</v>
          </cell>
          <cell r="O278">
            <v>564100.04</v>
          </cell>
          <cell r="P278">
            <v>450610.54</v>
          </cell>
          <cell r="Q278">
            <v>251360.41999999998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5119530.17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5664</v>
          </cell>
          <cell r="K279">
            <v>47958.18</v>
          </cell>
          <cell r="L279">
            <v>27199.99</v>
          </cell>
          <cell r="M279">
            <v>0</v>
          </cell>
          <cell r="N279">
            <v>17861.900000000001</v>
          </cell>
          <cell r="O279">
            <v>99537.8</v>
          </cell>
          <cell r="P279">
            <v>290184.59999999998</v>
          </cell>
          <cell r="Q279">
            <v>43061.74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4258314.3499999996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464562.24</v>
          </cell>
          <cell r="P280">
            <v>160425.94</v>
          </cell>
          <cell r="Q280">
            <v>208298.68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3827113.25</v>
          </cell>
          <cell r="F281">
            <v>0</v>
          </cell>
          <cell r="G281">
            <v>885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273005.46000000002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3827113.25</v>
          </cell>
          <cell r="F282">
            <v>0</v>
          </cell>
          <cell r="G282">
            <v>885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273005.46000000002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3715345.39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215177.38</v>
          </cell>
          <cell r="P283">
            <v>263440.57</v>
          </cell>
          <cell r="Q283">
            <v>202300.84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3715345.39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215177.38</v>
          </cell>
          <cell r="P284">
            <v>263440.57</v>
          </cell>
          <cell r="Q284">
            <v>202300.84</v>
          </cell>
        </row>
        <row r="285">
          <cell r="C285" t="str">
            <v>2.3.9.5</v>
          </cell>
          <cell r="D285" t="str">
            <v>Utiles de cocina y comedor</v>
          </cell>
          <cell r="E285">
            <v>877000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8020.79</v>
          </cell>
          <cell r="P285">
            <v>83135.009999999995</v>
          </cell>
          <cell r="Q285">
            <v>387812.43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877000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8020.79</v>
          </cell>
          <cell r="P286">
            <v>83135.009999999995</v>
          </cell>
          <cell r="Q286">
            <v>387812.43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982673.64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3944.64</v>
          </cell>
          <cell r="L287">
            <v>0</v>
          </cell>
          <cell r="M287">
            <v>0</v>
          </cell>
          <cell r="N287">
            <v>0</v>
          </cell>
          <cell r="O287">
            <v>46356.3</v>
          </cell>
          <cell r="P287">
            <v>0</v>
          </cell>
          <cell r="Q287">
            <v>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982673.64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3944.64</v>
          </cell>
          <cell r="L288">
            <v>0</v>
          </cell>
          <cell r="M288">
            <v>0</v>
          </cell>
          <cell r="N288">
            <v>0</v>
          </cell>
          <cell r="O288">
            <v>46356.3</v>
          </cell>
          <cell r="P288">
            <v>0</v>
          </cell>
          <cell r="Q288">
            <v>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0</v>
          </cell>
          <cell r="F289">
            <v>0</v>
          </cell>
          <cell r="G289">
            <v>33364.5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0</v>
          </cell>
          <cell r="F290">
            <v>0</v>
          </cell>
          <cell r="G290">
            <v>33364.5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1958831.9700000002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50437.33</v>
          </cell>
          <cell r="L291">
            <v>16000.09</v>
          </cell>
          <cell r="M291">
            <v>0</v>
          </cell>
          <cell r="N291">
            <v>30081.15</v>
          </cell>
          <cell r="O291">
            <v>0</v>
          </cell>
          <cell r="P291">
            <v>0</v>
          </cell>
          <cell r="Q291">
            <v>420383</v>
          </cell>
        </row>
        <row r="292">
          <cell r="C292" t="str">
            <v>2.3.9.8.01</v>
          </cell>
          <cell r="D292" t="str">
            <v>Repuestos</v>
          </cell>
          <cell r="E292">
            <v>254880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2.3.9.8.02</v>
          </cell>
          <cell r="D293" t="str">
            <v>Accesorios</v>
          </cell>
          <cell r="E293">
            <v>1703951.9700000002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50437.33</v>
          </cell>
          <cell r="L293">
            <v>16000.09</v>
          </cell>
          <cell r="M293">
            <v>0</v>
          </cell>
          <cell r="N293">
            <v>30081.15</v>
          </cell>
          <cell r="O293">
            <v>0</v>
          </cell>
          <cell r="P293">
            <v>0</v>
          </cell>
          <cell r="Q293">
            <v>420383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43934222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9653.4500000000007</v>
          </cell>
          <cell r="P294">
            <v>368123.42</v>
          </cell>
          <cell r="Q294">
            <v>776794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40798310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1273100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70800</v>
          </cell>
          <cell r="Q298">
            <v>776794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1862812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9653.4500000000007</v>
          </cell>
          <cell r="P299">
            <v>297323.42</v>
          </cell>
          <cell r="Q299">
            <v>0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48647230.110000007</v>
          </cell>
          <cell r="F324">
            <v>0</v>
          </cell>
          <cell r="G324">
            <v>1469591.1400000001</v>
          </cell>
          <cell r="H324">
            <v>0</v>
          </cell>
          <cell r="I324">
            <v>0</v>
          </cell>
          <cell r="J324">
            <v>994393.34</v>
          </cell>
          <cell r="K324">
            <v>2999927.2</v>
          </cell>
          <cell r="L324">
            <v>13843462.18</v>
          </cell>
          <cell r="M324">
            <v>0</v>
          </cell>
          <cell r="N324">
            <v>3988200.91</v>
          </cell>
          <cell r="O324">
            <v>238365</v>
          </cell>
          <cell r="P324">
            <v>2273448.14</v>
          </cell>
          <cell r="Q324">
            <v>4009493.7</v>
          </cell>
        </row>
        <row r="325">
          <cell r="C325" t="str">
            <v>2.6.1</v>
          </cell>
          <cell r="D325" t="str">
            <v>MOBILIARIO Y EQUIPO</v>
          </cell>
          <cell r="E325">
            <v>31223352.529999997</v>
          </cell>
          <cell r="F325">
            <v>0</v>
          </cell>
          <cell r="G325">
            <v>65445.04</v>
          </cell>
          <cell r="H325">
            <v>0</v>
          </cell>
          <cell r="I325">
            <v>0</v>
          </cell>
          <cell r="J325">
            <v>405319.99</v>
          </cell>
          <cell r="K325">
            <v>2691253.18</v>
          </cell>
          <cell r="L325">
            <v>12477188.560000001</v>
          </cell>
          <cell r="M325">
            <v>0</v>
          </cell>
          <cell r="N325">
            <v>3988200.91</v>
          </cell>
          <cell r="O325">
            <v>238365</v>
          </cell>
          <cell r="P325">
            <v>641161.99</v>
          </cell>
          <cell r="Q325">
            <v>1515113.32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5077800</v>
          </cell>
          <cell r="F326">
            <v>0</v>
          </cell>
          <cell r="G326">
            <v>27685.040000000001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58356</v>
          </cell>
          <cell r="P326">
            <v>641161.99</v>
          </cell>
          <cell r="Q326">
            <v>1340718.81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5077800</v>
          </cell>
          <cell r="F327">
            <v>0</v>
          </cell>
          <cell r="G327">
            <v>27685.040000000001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58356</v>
          </cell>
          <cell r="P327">
            <v>641161.99</v>
          </cell>
          <cell r="Q327">
            <v>1340718.81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23344677.379999999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405319.99</v>
          </cell>
          <cell r="K330">
            <v>2691253.18</v>
          </cell>
          <cell r="L330">
            <v>12477188.560000001</v>
          </cell>
          <cell r="M330">
            <v>0</v>
          </cell>
          <cell r="N330">
            <v>3988200.91</v>
          </cell>
          <cell r="O330">
            <v>180009</v>
          </cell>
          <cell r="P330">
            <v>0</v>
          </cell>
          <cell r="Q330">
            <v>52990.65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23344677.379999999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405319.99</v>
          </cell>
          <cell r="K331">
            <v>2691253.18</v>
          </cell>
          <cell r="L331">
            <v>12477188.560000001</v>
          </cell>
          <cell r="M331">
            <v>0</v>
          </cell>
          <cell r="N331">
            <v>3988200.91</v>
          </cell>
          <cell r="O331">
            <v>180009</v>
          </cell>
          <cell r="P331">
            <v>0</v>
          </cell>
          <cell r="Q331">
            <v>52990.65</v>
          </cell>
        </row>
        <row r="332">
          <cell r="C332" t="str">
            <v>2.6.1.4</v>
          </cell>
          <cell r="D332" t="str">
            <v>Electrodomésticos</v>
          </cell>
          <cell r="E332">
            <v>300875.15000000002</v>
          </cell>
          <cell r="F332">
            <v>0</v>
          </cell>
          <cell r="G332">
            <v>37760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121403.86</v>
          </cell>
        </row>
        <row r="333">
          <cell r="C333" t="str">
            <v>2.6.1.4.01</v>
          </cell>
          <cell r="D333" t="str">
            <v>Electrodomésticos</v>
          </cell>
          <cell r="E333">
            <v>300875.15000000002</v>
          </cell>
          <cell r="F333">
            <v>0</v>
          </cell>
          <cell r="G333">
            <v>37760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121403.86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2500000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2500000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9183236.5300000012</v>
          </cell>
          <cell r="F336">
            <v>0</v>
          </cell>
          <cell r="G336">
            <v>832841.07</v>
          </cell>
          <cell r="H336">
            <v>0</v>
          </cell>
          <cell r="I336">
            <v>0</v>
          </cell>
          <cell r="J336">
            <v>96023.92</v>
          </cell>
          <cell r="K336">
            <v>0</v>
          </cell>
          <cell r="L336">
            <v>1366273.62</v>
          </cell>
          <cell r="M336">
            <v>0</v>
          </cell>
          <cell r="N336">
            <v>0</v>
          </cell>
          <cell r="O336">
            <v>0</v>
          </cell>
          <cell r="P336">
            <v>1627164.95</v>
          </cell>
          <cell r="Q336">
            <v>1912129.6800000002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1570032.6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64773.98</v>
          </cell>
          <cell r="K337">
            <v>0</v>
          </cell>
          <cell r="L337">
            <v>1366273.62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296716.43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1570032.6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64773.98</v>
          </cell>
          <cell r="K338">
            <v>0</v>
          </cell>
          <cell r="L338">
            <v>1366273.62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296716.43</v>
          </cell>
        </row>
        <row r="339">
          <cell r="C339" t="str">
            <v>2.6.2.2</v>
          </cell>
          <cell r="D339" t="str">
            <v>Aparatos deportivos</v>
          </cell>
          <cell r="E339">
            <v>328768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328768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1745249.94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31249.94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1388752.86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1745249.94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31249.94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1388752.86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5539185.9900000002</v>
          </cell>
          <cell r="F343">
            <v>0</v>
          </cell>
          <cell r="G343">
            <v>832841.07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1627164.95</v>
          </cell>
          <cell r="Q343">
            <v>226660.39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5539185.9900000002</v>
          </cell>
          <cell r="F344">
            <v>0</v>
          </cell>
          <cell r="G344">
            <v>832841.07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1627164.95</v>
          </cell>
          <cell r="Q344">
            <v>226660.39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511750.6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511750.6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511750.6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3805140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3500000</v>
          </cell>
        </row>
        <row r="352">
          <cell r="C352" t="str">
            <v>2.6.4.1.01</v>
          </cell>
          <cell r="D352" t="str">
            <v>Automóviles y Camiones</v>
          </cell>
          <cell r="E352">
            <v>3500000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305140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305140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3923750.45</v>
          </cell>
          <cell r="F355">
            <v>0</v>
          </cell>
          <cell r="G355">
            <v>571305.03</v>
          </cell>
          <cell r="H355">
            <v>0</v>
          </cell>
          <cell r="I355">
            <v>0</v>
          </cell>
          <cell r="J355">
            <v>493049.43</v>
          </cell>
          <cell r="K355">
            <v>308674.02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5121.2</v>
          </cell>
          <cell r="Q355">
            <v>582250.69999999995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15000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15000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45000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45000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892867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172250.7</v>
          </cell>
        </row>
        <row r="364">
          <cell r="C364" t="str">
            <v>2.6.5.4.01</v>
          </cell>
          <cell r="D364" t="str">
            <v>Sistema de climatizacion</v>
          </cell>
          <cell r="E364">
            <v>88300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804567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172250.7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1401723.45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493049.43</v>
          </cell>
          <cell r="K366">
            <v>308674.02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1401723.45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493049.43</v>
          </cell>
          <cell r="K367">
            <v>308674.02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239160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5121.2</v>
          </cell>
          <cell r="Q370">
            <v>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239160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5121.2</v>
          </cell>
          <cell r="Q371">
            <v>0</v>
          </cell>
        </row>
        <row r="372">
          <cell r="C372" t="str">
            <v>2.6.5.8</v>
          </cell>
          <cell r="D372" t="str">
            <v>Otros equipos</v>
          </cell>
          <cell r="E372">
            <v>1330000</v>
          </cell>
          <cell r="F372">
            <v>0</v>
          </cell>
          <cell r="G372">
            <v>571305.03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410000</v>
          </cell>
        </row>
        <row r="373">
          <cell r="C373" t="str">
            <v>2.6.5.8.01</v>
          </cell>
          <cell r="D373" t="str">
            <v>Otros equipos</v>
          </cell>
          <cell r="E373">
            <v>1330000</v>
          </cell>
          <cell r="F373">
            <v>0</v>
          </cell>
          <cell r="G373">
            <v>571305.03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410000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2.6.6.1</v>
          </cell>
          <cell r="D375" t="str">
            <v>Equipos de defensa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2.6.6.2.01</v>
          </cell>
          <cell r="D378" t="str">
            <v>Equipos de Seguridad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9">
          <cell r="N9">
            <v>4224691.96</v>
          </cell>
        </row>
      </sheetData>
      <sheetData sheetId="6"/>
      <sheetData sheetId="7">
        <row r="48">
          <cell r="F48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>
            <v>0</v>
          </cell>
          <cell r="D12">
            <v>0</v>
          </cell>
          <cell r="E12">
            <v>397218435</v>
          </cell>
        </row>
        <row r="13">
          <cell r="C13">
            <v>2.1</v>
          </cell>
          <cell r="D13" t="str">
            <v>REMUNERACIONES Y CONTRIBUCIONES</v>
          </cell>
          <cell r="E13">
            <v>354421683</v>
          </cell>
        </row>
        <row r="14">
          <cell r="C14" t="str">
            <v>2.1.1</v>
          </cell>
          <cell r="D14" t="str">
            <v>REMUNERACIONES</v>
          </cell>
          <cell r="E14">
            <v>272707595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218237230</v>
          </cell>
        </row>
        <row r="16">
          <cell r="C16" t="str">
            <v>2.1.1.1.01</v>
          </cell>
          <cell r="D16" t="str">
            <v>Sueldos Fijos</v>
          </cell>
          <cell r="E16">
            <v>218237230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31741200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25381200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6360000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588655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588654</v>
          </cell>
        </row>
        <row r="32">
          <cell r="C32" t="str">
            <v>2.1.2</v>
          </cell>
          <cell r="D32" t="str">
            <v>SOBRESUELDOS</v>
          </cell>
          <cell r="E32">
            <v>43752232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43752232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6600000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37961856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17651020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17651020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17746602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17746602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2564234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2564234</v>
          </cell>
        </row>
        <row r="63">
          <cell r="C63">
            <v>2.2000000000000002</v>
          </cell>
          <cell r="D63" t="str">
            <v>CONTRATACION DE SERVICIOS</v>
          </cell>
          <cell r="E63">
            <v>28155399</v>
          </cell>
        </row>
        <row r="64">
          <cell r="C64" t="str">
            <v>2.2.1</v>
          </cell>
          <cell r="D64" t="str">
            <v>SERVICIOS BÁSICOS</v>
          </cell>
          <cell r="E64">
            <v>17360200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200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200</v>
          </cell>
        </row>
        <row r="69">
          <cell r="C69" t="str">
            <v>2.2.1.3</v>
          </cell>
          <cell r="D69" t="str">
            <v>Telefono Local</v>
          </cell>
          <cell r="E69">
            <v>4000000</v>
          </cell>
        </row>
        <row r="70">
          <cell r="C70" t="str">
            <v>2.2.1.3.01</v>
          </cell>
          <cell r="D70" t="str">
            <v>Teléfono Local</v>
          </cell>
          <cell r="E70">
            <v>4000000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5000000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5000000</v>
          </cell>
        </row>
        <row r="75">
          <cell r="C75" t="str">
            <v>2.2.1.6</v>
          </cell>
          <cell r="D75" t="str">
            <v>Electricidad</v>
          </cell>
          <cell r="E75">
            <v>8000000</v>
          </cell>
        </row>
        <row r="76">
          <cell r="C76" t="str">
            <v>2.2.1.6.01</v>
          </cell>
          <cell r="D76" t="str">
            <v>Energia Eléctrica</v>
          </cell>
          <cell r="E76">
            <v>8000000</v>
          </cell>
        </row>
        <row r="77">
          <cell r="C77" t="str">
            <v>2.2.1.7</v>
          </cell>
          <cell r="D77" t="str">
            <v>Agua</v>
          </cell>
          <cell r="E77">
            <v>260000</v>
          </cell>
        </row>
        <row r="78">
          <cell r="C78" t="str">
            <v>2.2.1.7.01</v>
          </cell>
          <cell r="D78" t="str">
            <v>Agua</v>
          </cell>
          <cell r="E78">
            <v>260000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1761000</v>
          </cell>
        </row>
        <row r="82">
          <cell r="C82" t="str">
            <v>2.2.2.1</v>
          </cell>
          <cell r="D82" t="str">
            <v>Publicidad y Propaganda</v>
          </cell>
          <cell r="E82">
            <v>961000</v>
          </cell>
        </row>
        <row r="83">
          <cell r="C83" t="str">
            <v>2.2.2.1.01</v>
          </cell>
          <cell r="D83" t="str">
            <v>Publicidad y Propaganda</v>
          </cell>
          <cell r="E83">
            <v>961000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300000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300000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300000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502999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2999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2999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500000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500000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1500000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3725400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1710000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340000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2015400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750000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500000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500000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250000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2055800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957800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500000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900000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300000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950000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400000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400000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11235600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790000</v>
          </cell>
        </row>
        <row r="207">
          <cell r="C207" t="str">
            <v>2.3.2.1</v>
          </cell>
          <cell r="D207" t="str">
            <v>Hilados, fibras y telas</v>
          </cell>
          <cell r="E207">
            <v>200000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200000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500000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500000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1250000</v>
          </cell>
        </row>
        <row r="216">
          <cell r="C216" t="str">
            <v>2.3.3.1</v>
          </cell>
          <cell r="D216" t="str">
            <v>Papel de escritorio</v>
          </cell>
          <cell r="E216">
            <v>500000</v>
          </cell>
        </row>
        <row r="217">
          <cell r="C217" t="str">
            <v>2.3.3.1.01</v>
          </cell>
          <cell r="D217" t="str">
            <v>Papel de escritorio</v>
          </cell>
          <cell r="E217">
            <v>500000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450000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450000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550000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550000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550000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4682000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3501000</v>
          </cell>
        </row>
        <row r="258">
          <cell r="C258" t="str">
            <v>2.3.7.1.01</v>
          </cell>
          <cell r="D258" t="str">
            <v>Gasolina</v>
          </cell>
          <cell r="E258">
            <v>1500000</v>
          </cell>
        </row>
        <row r="259">
          <cell r="C259" t="str">
            <v>2.3.7.1.02</v>
          </cell>
          <cell r="D259" t="str">
            <v>Gasoil</v>
          </cell>
          <cell r="E259">
            <v>1500000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1181000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150000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500000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500000</v>
          </cell>
        </row>
        <row r="274">
          <cell r="C274" t="str">
            <v>2.3.9</v>
          </cell>
          <cell r="D274" t="str">
            <v>PRODUCTOS Y UTILES VARIOS</v>
          </cell>
          <cell r="E274">
            <v>3000000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1000000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500000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500000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500000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500000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345000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45000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7077-D6D4-4C00-B843-CF803966B50F}">
  <dimension ref="A1:U84"/>
  <sheetViews>
    <sheetView showGridLines="0" tabSelected="1" zoomScale="85" zoomScaleNormal="85" workbookViewId="0">
      <pane xSplit="3" ySplit="12" topLeftCell="D59" activePane="bottomRight" state="frozen"/>
      <selection pane="topRight" activeCell="D1" sqref="D1"/>
      <selection pane="bottomLeft" activeCell="A15" sqref="A15"/>
      <selection pane="bottomRight" activeCell="B4" sqref="B4:H84"/>
    </sheetView>
  </sheetViews>
  <sheetFormatPr baseColWidth="10" defaultColWidth="9.140625" defaultRowHeight="15.75" outlineLevelCol="1" x14ac:dyDescent="0.25"/>
  <cols>
    <col min="1" max="1" width="5.85546875" style="6" hidden="1" customWidth="1" outlineLevel="1"/>
    <col min="2" max="2" width="63.140625" style="6" customWidth="1" collapsed="1"/>
    <col min="3" max="3" width="0.28515625" style="6" customWidth="1" outlineLevel="1"/>
    <col min="4" max="4" width="21.42578125" style="6" customWidth="1"/>
    <col min="5" max="5" width="22.28515625" style="6" customWidth="1"/>
    <col min="6" max="7" width="18.140625" style="11" bestFit="1" customWidth="1"/>
    <col min="8" max="8" width="24.140625" style="6" customWidth="1"/>
    <col min="9" max="12" width="24.140625" style="6" hidden="1" customWidth="1" outlineLevel="1"/>
    <col min="13" max="13" width="18" style="6" hidden="1" customWidth="1" outlineLevel="1"/>
    <col min="14" max="14" width="24.140625" style="6" hidden="1" customWidth="1" outlineLevel="1"/>
    <col min="15" max="15" width="6" style="6" hidden="1" customWidth="1" collapsed="1"/>
    <col min="16" max="19" width="6" style="6" bestFit="1" customWidth="1"/>
    <col min="20" max="21" width="7" style="6" bestFit="1" customWidth="1"/>
    <col min="22" max="251" width="9.140625" style="6"/>
    <col min="252" max="252" width="49.28515625" style="6" bestFit="1" customWidth="1"/>
    <col min="253" max="253" width="25" style="6" customWidth="1"/>
    <col min="254" max="254" width="21.28515625" style="6" customWidth="1"/>
    <col min="255" max="255" width="16.28515625" style="6" bestFit="1" customWidth="1"/>
    <col min="256" max="256" width="17.85546875" style="6" bestFit="1" customWidth="1"/>
    <col min="257" max="257" width="18.5703125" style="6" bestFit="1" customWidth="1"/>
    <col min="258" max="261" width="17.42578125" style="6" bestFit="1" customWidth="1"/>
    <col min="262" max="262" width="17.42578125" style="6" customWidth="1"/>
    <col min="263" max="263" width="19.28515625" style="6" customWidth="1"/>
    <col min="264" max="264" width="17.5703125" style="6" bestFit="1" customWidth="1"/>
    <col min="265" max="265" width="18.28515625" style="6" customWidth="1"/>
    <col min="266" max="266" width="30.140625" style="6" customWidth="1"/>
    <col min="267" max="267" width="19" style="6" customWidth="1"/>
    <col min="268" max="268" width="20" style="6" customWidth="1"/>
    <col min="269" max="269" width="16.5703125" style="6" customWidth="1"/>
    <col min="270" max="270" width="16.42578125" style="6" customWidth="1"/>
    <col min="271" max="275" width="6" style="6" bestFit="1" customWidth="1"/>
    <col min="276" max="277" width="7" style="6" bestFit="1" customWidth="1"/>
    <col min="278" max="507" width="9.140625" style="6"/>
    <col min="508" max="508" width="49.28515625" style="6" bestFit="1" customWidth="1"/>
    <col min="509" max="509" width="25" style="6" customWidth="1"/>
    <col min="510" max="510" width="21.28515625" style="6" customWidth="1"/>
    <col min="511" max="511" width="16.28515625" style="6" bestFit="1" customWidth="1"/>
    <col min="512" max="512" width="17.85546875" style="6" bestFit="1" customWidth="1"/>
    <col min="513" max="513" width="18.5703125" style="6" bestFit="1" customWidth="1"/>
    <col min="514" max="517" width="17.42578125" style="6" bestFit="1" customWidth="1"/>
    <col min="518" max="518" width="17.42578125" style="6" customWidth="1"/>
    <col min="519" max="519" width="19.28515625" style="6" customWidth="1"/>
    <col min="520" max="520" width="17.5703125" style="6" bestFit="1" customWidth="1"/>
    <col min="521" max="521" width="18.28515625" style="6" customWidth="1"/>
    <col min="522" max="522" width="30.140625" style="6" customWidth="1"/>
    <col min="523" max="523" width="19" style="6" customWidth="1"/>
    <col min="524" max="524" width="20" style="6" customWidth="1"/>
    <col min="525" max="525" width="16.5703125" style="6" customWidth="1"/>
    <col min="526" max="526" width="16.42578125" style="6" customWidth="1"/>
    <col min="527" max="531" width="6" style="6" bestFit="1" customWidth="1"/>
    <col min="532" max="533" width="7" style="6" bestFit="1" customWidth="1"/>
    <col min="534" max="763" width="9.140625" style="6"/>
    <col min="764" max="764" width="49.28515625" style="6" bestFit="1" customWidth="1"/>
    <col min="765" max="765" width="25" style="6" customWidth="1"/>
    <col min="766" max="766" width="21.28515625" style="6" customWidth="1"/>
    <col min="767" max="767" width="16.28515625" style="6" bestFit="1" customWidth="1"/>
    <col min="768" max="768" width="17.85546875" style="6" bestFit="1" customWidth="1"/>
    <col min="769" max="769" width="18.5703125" style="6" bestFit="1" customWidth="1"/>
    <col min="770" max="773" width="17.42578125" style="6" bestFit="1" customWidth="1"/>
    <col min="774" max="774" width="17.42578125" style="6" customWidth="1"/>
    <col min="775" max="775" width="19.28515625" style="6" customWidth="1"/>
    <col min="776" max="776" width="17.5703125" style="6" bestFit="1" customWidth="1"/>
    <col min="777" max="777" width="18.28515625" style="6" customWidth="1"/>
    <col min="778" max="778" width="30.140625" style="6" customWidth="1"/>
    <col min="779" max="779" width="19" style="6" customWidth="1"/>
    <col min="780" max="780" width="20" style="6" customWidth="1"/>
    <col min="781" max="781" width="16.5703125" style="6" customWidth="1"/>
    <col min="782" max="782" width="16.42578125" style="6" customWidth="1"/>
    <col min="783" max="787" width="6" style="6" bestFit="1" customWidth="1"/>
    <col min="788" max="789" width="7" style="6" bestFit="1" customWidth="1"/>
    <col min="790" max="1019" width="9.140625" style="6"/>
    <col min="1020" max="1020" width="49.28515625" style="6" bestFit="1" customWidth="1"/>
    <col min="1021" max="1021" width="25" style="6" customWidth="1"/>
    <col min="1022" max="1022" width="21.28515625" style="6" customWidth="1"/>
    <col min="1023" max="1023" width="16.28515625" style="6" bestFit="1" customWidth="1"/>
    <col min="1024" max="1024" width="17.85546875" style="6" bestFit="1" customWidth="1"/>
    <col min="1025" max="1025" width="18.5703125" style="6" bestFit="1" customWidth="1"/>
    <col min="1026" max="1029" width="17.42578125" style="6" bestFit="1" customWidth="1"/>
    <col min="1030" max="1030" width="17.42578125" style="6" customWidth="1"/>
    <col min="1031" max="1031" width="19.28515625" style="6" customWidth="1"/>
    <col min="1032" max="1032" width="17.5703125" style="6" bestFit="1" customWidth="1"/>
    <col min="1033" max="1033" width="18.28515625" style="6" customWidth="1"/>
    <col min="1034" max="1034" width="30.140625" style="6" customWidth="1"/>
    <col min="1035" max="1035" width="19" style="6" customWidth="1"/>
    <col min="1036" max="1036" width="20" style="6" customWidth="1"/>
    <col min="1037" max="1037" width="16.5703125" style="6" customWidth="1"/>
    <col min="1038" max="1038" width="16.42578125" style="6" customWidth="1"/>
    <col min="1039" max="1043" width="6" style="6" bestFit="1" customWidth="1"/>
    <col min="1044" max="1045" width="7" style="6" bestFit="1" customWidth="1"/>
    <col min="1046" max="1275" width="9.140625" style="6"/>
    <col min="1276" max="1276" width="49.28515625" style="6" bestFit="1" customWidth="1"/>
    <col min="1277" max="1277" width="25" style="6" customWidth="1"/>
    <col min="1278" max="1278" width="21.28515625" style="6" customWidth="1"/>
    <col min="1279" max="1279" width="16.28515625" style="6" bestFit="1" customWidth="1"/>
    <col min="1280" max="1280" width="17.85546875" style="6" bestFit="1" customWidth="1"/>
    <col min="1281" max="1281" width="18.5703125" style="6" bestFit="1" customWidth="1"/>
    <col min="1282" max="1285" width="17.42578125" style="6" bestFit="1" customWidth="1"/>
    <col min="1286" max="1286" width="17.42578125" style="6" customWidth="1"/>
    <col min="1287" max="1287" width="19.28515625" style="6" customWidth="1"/>
    <col min="1288" max="1288" width="17.5703125" style="6" bestFit="1" customWidth="1"/>
    <col min="1289" max="1289" width="18.28515625" style="6" customWidth="1"/>
    <col min="1290" max="1290" width="30.140625" style="6" customWidth="1"/>
    <col min="1291" max="1291" width="19" style="6" customWidth="1"/>
    <col min="1292" max="1292" width="20" style="6" customWidth="1"/>
    <col min="1293" max="1293" width="16.5703125" style="6" customWidth="1"/>
    <col min="1294" max="1294" width="16.42578125" style="6" customWidth="1"/>
    <col min="1295" max="1299" width="6" style="6" bestFit="1" customWidth="1"/>
    <col min="1300" max="1301" width="7" style="6" bestFit="1" customWidth="1"/>
    <col min="1302" max="1531" width="9.140625" style="6"/>
    <col min="1532" max="1532" width="49.28515625" style="6" bestFit="1" customWidth="1"/>
    <col min="1533" max="1533" width="25" style="6" customWidth="1"/>
    <col min="1534" max="1534" width="21.28515625" style="6" customWidth="1"/>
    <col min="1535" max="1535" width="16.28515625" style="6" bestFit="1" customWidth="1"/>
    <col min="1536" max="1536" width="17.85546875" style="6" bestFit="1" customWidth="1"/>
    <col min="1537" max="1537" width="18.5703125" style="6" bestFit="1" customWidth="1"/>
    <col min="1538" max="1541" width="17.42578125" style="6" bestFit="1" customWidth="1"/>
    <col min="1542" max="1542" width="17.42578125" style="6" customWidth="1"/>
    <col min="1543" max="1543" width="19.28515625" style="6" customWidth="1"/>
    <col min="1544" max="1544" width="17.5703125" style="6" bestFit="1" customWidth="1"/>
    <col min="1545" max="1545" width="18.28515625" style="6" customWidth="1"/>
    <col min="1546" max="1546" width="30.140625" style="6" customWidth="1"/>
    <col min="1547" max="1547" width="19" style="6" customWidth="1"/>
    <col min="1548" max="1548" width="20" style="6" customWidth="1"/>
    <col min="1549" max="1549" width="16.5703125" style="6" customWidth="1"/>
    <col min="1550" max="1550" width="16.42578125" style="6" customWidth="1"/>
    <col min="1551" max="1555" width="6" style="6" bestFit="1" customWidth="1"/>
    <col min="1556" max="1557" width="7" style="6" bestFit="1" customWidth="1"/>
    <col min="1558" max="1787" width="9.140625" style="6"/>
    <col min="1788" max="1788" width="49.28515625" style="6" bestFit="1" customWidth="1"/>
    <col min="1789" max="1789" width="25" style="6" customWidth="1"/>
    <col min="1790" max="1790" width="21.28515625" style="6" customWidth="1"/>
    <col min="1791" max="1791" width="16.28515625" style="6" bestFit="1" customWidth="1"/>
    <col min="1792" max="1792" width="17.85546875" style="6" bestFit="1" customWidth="1"/>
    <col min="1793" max="1793" width="18.5703125" style="6" bestFit="1" customWidth="1"/>
    <col min="1794" max="1797" width="17.42578125" style="6" bestFit="1" customWidth="1"/>
    <col min="1798" max="1798" width="17.42578125" style="6" customWidth="1"/>
    <col min="1799" max="1799" width="19.28515625" style="6" customWidth="1"/>
    <col min="1800" max="1800" width="17.5703125" style="6" bestFit="1" customWidth="1"/>
    <col min="1801" max="1801" width="18.28515625" style="6" customWidth="1"/>
    <col min="1802" max="1802" width="30.140625" style="6" customWidth="1"/>
    <col min="1803" max="1803" width="19" style="6" customWidth="1"/>
    <col min="1804" max="1804" width="20" style="6" customWidth="1"/>
    <col min="1805" max="1805" width="16.5703125" style="6" customWidth="1"/>
    <col min="1806" max="1806" width="16.42578125" style="6" customWidth="1"/>
    <col min="1807" max="1811" width="6" style="6" bestFit="1" customWidth="1"/>
    <col min="1812" max="1813" width="7" style="6" bestFit="1" customWidth="1"/>
    <col min="1814" max="2043" width="9.140625" style="6"/>
    <col min="2044" max="2044" width="49.28515625" style="6" bestFit="1" customWidth="1"/>
    <col min="2045" max="2045" width="25" style="6" customWidth="1"/>
    <col min="2046" max="2046" width="21.28515625" style="6" customWidth="1"/>
    <col min="2047" max="2047" width="16.28515625" style="6" bestFit="1" customWidth="1"/>
    <col min="2048" max="2048" width="17.85546875" style="6" bestFit="1" customWidth="1"/>
    <col min="2049" max="2049" width="18.5703125" style="6" bestFit="1" customWidth="1"/>
    <col min="2050" max="2053" width="17.42578125" style="6" bestFit="1" customWidth="1"/>
    <col min="2054" max="2054" width="17.42578125" style="6" customWidth="1"/>
    <col min="2055" max="2055" width="19.28515625" style="6" customWidth="1"/>
    <col min="2056" max="2056" width="17.5703125" style="6" bestFit="1" customWidth="1"/>
    <col min="2057" max="2057" width="18.28515625" style="6" customWidth="1"/>
    <col min="2058" max="2058" width="30.140625" style="6" customWidth="1"/>
    <col min="2059" max="2059" width="19" style="6" customWidth="1"/>
    <col min="2060" max="2060" width="20" style="6" customWidth="1"/>
    <col min="2061" max="2061" width="16.5703125" style="6" customWidth="1"/>
    <col min="2062" max="2062" width="16.42578125" style="6" customWidth="1"/>
    <col min="2063" max="2067" width="6" style="6" bestFit="1" customWidth="1"/>
    <col min="2068" max="2069" width="7" style="6" bestFit="1" customWidth="1"/>
    <col min="2070" max="2299" width="9.140625" style="6"/>
    <col min="2300" max="2300" width="49.28515625" style="6" bestFit="1" customWidth="1"/>
    <col min="2301" max="2301" width="25" style="6" customWidth="1"/>
    <col min="2302" max="2302" width="21.28515625" style="6" customWidth="1"/>
    <col min="2303" max="2303" width="16.28515625" style="6" bestFit="1" customWidth="1"/>
    <col min="2304" max="2304" width="17.85546875" style="6" bestFit="1" customWidth="1"/>
    <col min="2305" max="2305" width="18.5703125" style="6" bestFit="1" customWidth="1"/>
    <col min="2306" max="2309" width="17.42578125" style="6" bestFit="1" customWidth="1"/>
    <col min="2310" max="2310" width="17.42578125" style="6" customWidth="1"/>
    <col min="2311" max="2311" width="19.28515625" style="6" customWidth="1"/>
    <col min="2312" max="2312" width="17.5703125" style="6" bestFit="1" customWidth="1"/>
    <col min="2313" max="2313" width="18.28515625" style="6" customWidth="1"/>
    <col min="2314" max="2314" width="30.140625" style="6" customWidth="1"/>
    <col min="2315" max="2315" width="19" style="6" customWidth="1"/>
    <col min="2316" max="2316" width="20" style="6" customWidth="1"/>
    <col min="2317" max="2317" width="16.5703125" style="6" customWidth="1"/>
    <col min="2318" max="2318" width="16.42578125" style="6" customWidth="1"/>
    <col min="2319" max="2323" width="6" style="6" bestFit="1" customWidth="1"/>
    <col min="2324" max="2325" width="7" style="6" bestFit="1" customWidth="1"/>
    <col min="2326" max="2555" width="9.140625" style="6"/>
    <col min="2556" max="2556" width="49.28515625" style="6" bestFit="1" customWidth="1"/>
    <col min="2557" max="2557" width="25" style="6" customWidth="1"/>
    <col min="2558" max="2558" width="21.28515625" style="6" customWidth="1"/>
    <col min="2559" max="2559" width="16.28515625" style="6" bestFit="1" customWidth="1"/>
    <col min="2560" max="2560" width="17.85546875" style="6" bestFit="1" customWidth="1"/>
    <col min="2561" max="2561" width="18.5703125" style="6" bestFit="1" customWidth="1"/>
    <col min="2562" max="2565" width="17.42578125" style="6" bestFit="1" customWidth="1"/>
    <col min="2566" max="2566" width="17.42578125" style="6" customWidth="1"/>
    <col min="2567" max="2567" width="19.28515625" style="6" customWidth="1"/>
    <col min="2568" max="2568" width="17.5703125" style="6" bestFit="1" customWidth="1"/>
    <col min="2569" max="2569" width="18.28515625" style="6" customWidth="1"/>
    <col min="2570" max="2570" width="30.140625" style="6" customWidth="1"/>
    <col min="2571" max="2571" width="19" style="6" customWidth="1"/>
    <col min="2572" max="2572" width="20" style="6" customWidth="1"/>
    <col min="2573" max="2573" width="16.5703125" style="6" customWidth="1"/>
    <col min="2574" max="2574" width="16.42578125" style="6" customWidth="1"/>
    <col min="2575" max="2579" width="6" style="6" bestFit="1" customWidth="1"/>
    <col min="2580" max="2581" width="7" style="6" bestFit="1" customWidth="1"/>
    <col min="2582" max="2811" width="9.140625" style="6"/>
    <col min="2812" max="2812" width="49.28515625" style="6" bestFit="1" customWidth="1"/>
    <col min="2813" max="2813" width="25" style="6" customWidth="1"/>
    <col min="2814" max="2814" width="21.28515625" style="6" customWidth="1"/>
    <col min="2815" max="2815" width="16.28515625" style="6" bestFit="1" customWidth="1"/>
    <col min="2816" max="2816" width="17.85546875" style="6" bestFit="1" customWidth="1"/>
    <col min="2817" max="2817" width="18.5703125" style="6" bestFit="1" customWidth="1"/>
    <col min="2818" max="2821" width="17.42578125" style="6" bestFit="1" customWidth="1"/>
    <col min="2822" max="2822" width="17.42578125" style="6" customWidth="1"/>
    <col min="2823" max="2823" width="19.28515625" style="6" customWidth="1"/>
    <col min="2824" max="2824" width="17.5703125" style="6" bestFit="1" customWidth="1"/>
    <col min="2825" max="2825" width="18.28515625" style="6" customWidth="1"/>
    <col min="2826" max="2826" width="30.140625" style="6" customWidth="1"/>
    <col min="2827" max="2827" width="19" style="6" customWidth="1"/>
    <col min="2828" max="2828" width="20" style="6" customWidth="1"/>
    <col min="2829" max="2829" width="16.5703125" style="6" customWidth="1"/>
    <col min="2830" max="2830" width="16.42578125" style="6" customWidth="1"/>
    <col min="2831" max="2835" width="6" style="6" bestFit="1" customWidth="1"/>
    <col min="2836" max="2837" width="7" style="6" bestFit="1" customWidth="1"/>
    <col min="2838" max="3067" width="9.140625" style="6"/>
    <col min="3068" max="3068" width="49.28515625" style="6" bestFit="1" customWidth="1"/>
    <col min="3069" max="3069" width="25" style="6" customWidth="1"/>
    <col min="3070" max="3070" width="21.28515625" style="6" customWidth="1"/>
    <col min="3071" max="3071" width="16.28515625" style="6" bestFit="1" customWidth="1"/>
    <col min="3072" max="3072" width="17.85546875" style="6" bestFit="1" customWidth="1"/>
    <col min="3073" max="3073" width="18.5703125" style="6" bestFit="1" customWidth="1"/>
    <col min="3074" max="3077" width="17.42578125" style="6" bestFit="1" customWidth="1"/>
    <col min="3078" max="3078" width="17.42578125" style="6" customWidth="1"/>
    <col min="3079" max="3079" width="19.28515625" style="6" customWidth="1"/>
    <col min="3080" max="3080" width="17.5703125" style="6" bestFit="1" customWidth="1"/>
    <col min="3081" max="3081" width="18.28515625" style="6" customWidth="1"/>
    <col min="3082" max="3082" width="30.140625" style="6" customWidth="1"/>
    <col min="3083" max="3083" width="19" style="6" customWidth="1"/>
    <col min="3084" max="3084" width="20" style="6" customWidth="1"/>
    <col min="3085" max="3085" width="16.5703125" style="6" customWidth="1"/>
    <col min="3086" max="3086" width="16.42578125" style="6" customWidth="1"/>
    <col min="3087" max="3091" width="6" style="6" bestFit="1" customWidth="1"/>
    <col min="3092" max="3093" width="7" style="6" bestFit="1" customWidth="1"/>
    <col min="3094" max="3323" width="9.140625" style="6"/>
    <col min="3324" max="3324" width="49.28515625" style="6" bestFit="1" customWidth="1"/>
    <col min="3325" max="3325" width="25" style="6" customWidth="1"/>
    <col min="3326" max="3326" width="21.28515625" style="6" customWidth="1"/>
    <col min="3327" max="3327" width="16.28515625" style="6" bestFit="1" customWidth="1"/>
    <col min="3328" max="3328" width="17.85546875" style="6" bestFit="1" customWidth="1"/>
    <col min="3329" max="3329" width="18.5703125" style="6" bestFit="1" customWidth="1"/>
    <col min="3330" max="3333" width="17.42578125" style="6" bestFit="1" customWidth="1"/>
    <col min="3334" max="3334" width="17.42578125" style="6" customWidth="1"/>
    <col min="3335" max="3335" width="19.28515625" style="6" customWidth="1"/>
    <col min="3336" max="3336" width="17.5703125" style="6" bestFit="1" customWidth="1"/>
    <col min="3337" max="3337" width="18.28515625" style="6" customWidth="1"/>
    <col min="3338" max="3338" width="30.140625" style="6" customWidth="1"/>
    <col min="3339" max="3339" width="19" style="6" customWidth="1"/>
    <col min="3340" max="3340" width="20" style="6" customWidth="1"/>
    <col min="3341" max="3341" width="16.5703125" style="6" customWidth="1"/>
    <col min="3342" max="3342" width="16.42578125" style="6" customWidth="1"/>
    <col min="3343" max="3347" width="6" style="6" bestFit="1" customWidth="1"/>
    <col min="3348" max="3349" width="7" style="6" bestFit="1" customWidth="1"/>
    <col min="3350" max="3579" width="9.140625" style="6"/>
    <col min="3580" max="3580" width="49.28515625" style="6" bestFit="1" customWidth="1"/>
    <col min="3581" max="3581" width="25" style="6" customWidth="1"/>
    <col min="3582" max="3582" width="21.28515625" style="6" customWidth="1"/>
    <col min="3583" max="3583" width="16.28515625" style="6" bestFit="1" customWidth="1"/>
    <col min="3584" max="3584" width="17.85546875" style="6" bestFit="1" customWidth="1"/>
    <col min="3585" max="3585" width="18.5703125" style="6" bestFit="1" customWidth="1"/>
    <col min="3586" max="3589" width="17.42578125" style="6" bestFit="1" customWidth="1"/>
    <col min="3590" max="3590" width="17.42578125" style="6" customWidth="1"/>
    <col min="3591" max="3591" width="19.28515625" style="6" customWidth="1"/>
    <col min="3592" max="3592" width="17.5703125" style="6" bestFit="1" customWidth="1"/>
    <col min="3593" max="3593" width="18.28515625" style="6" customWidth="1"/>
    <col min="3594" max="3594" width="30.140625" style="6" customWidth="1"/>
    <col min="3595" max="3595" width="19" style="6" customWidth="1"/>
    <col min="3596" max="3596" width="20" style="6" customWidth="1"/>
    <col min="3597" max="3597" width="16.5703125" style="6" customWidth="1"/>
    <col min="3598" max="3598" width="16.42578125" style="6" customWidth="1"/>
    <col min="3599" max="3603" width="6" style="6" bestFit="1" customWidth="1"/>
    <col min="3604" max="3605" width="7" style="6" bestFit="1" customWidth="1"/>
    <col min="3606" max="3835" width="9.140625" style="6"/>
    <col min="3836" max="3836" width="49.28515625" style="6" bestFit="1" customWidth="1"/>
    <col min="3837" max="3837" width="25" style="6" customWidth="1"/>
    <col min="3838" max="3838" width="21.28515625" style="6" customWidth="1"/>
    <col min="3839" max="3839" width="16.28515625" style="6" bestFit="1" customWidth="1"/>
    <col min="3840" max="3840" width="17.85546875" style="6" bestFit="1" customWidth="1"/>
    <col min="3841" max="3841" width="18.5703125" style="6" bestFit="1" customWidth="1"/>
    <col min="3842" max="3845" width="17.42578125" style="6" bestFit="1" customWidth="1"/>
    <col min="3846" max="3846" width="17.42578125" style="6" customWidth="1"/>
    <col min="3847" max="3847" width="19.28515625" style="6" customWidth="1"/>
    <col min="3848" max="3848" width="17.5703125" style="6" bestFit="1" customWidth="1"/>
    <col min="3849" max="3849" width="18.28515625" style="6" customWidth="1"/>
    <col min="3850" max="3850" width="30.140625" style="6" customWidth="1"/>
    <col min="3851" max="3851" width="19" style="6" customWidth="1"/>
    <col min="3852" max="3852" width="20" style="6" customWidth="1"/>
    <col min="3853" max="3853" width="16.5703125" style="6" customWidth="1"/>
    <col min="3854" max="3854" width="16.42578125" style="6" customWidth="1"/>
    <col min="3855" max="3859" width="6" style="6" bestFit="1" customWidth="1"/>
    <col min="3860" max="3861" width="7" style="6" bestFit="1" customWidth="1"/>
    <col min="3862" max="4091" width="9.140625" style="6"/>
    <col min="4092" max="4092" width="49.28515625" style="6" bestFit="1" customWidth="1"/>
    <col min="4093" max="4093" width="25" style="6" customWidth="1"/>
    <col min="4094" max="4094" width="21.28515625" style="6" customWidth="1"/>
    <col min="4095" max="4095" width="16.28515625" style="6" bestFit="1" customWidth="1"/>
    <col min="4096" max="4096" width="17.85546875" style="6" bestFit="1" customWidth="1"/>
    <col min="4097" max="4097" width="18.5703125" style="6" bestFit="1" customWidth="1"/>
    <col min="4098" max="4101" width="17.42578125" style="6" bestFit="1" customWidth="1"/>
    <col min="4102" max="4102" width="17.42578125" style="6" customWidth="1"/>
    <col min="4103" max="4103" width="19.28515625" style="6" customWidth="1"/>
    <col min="4104" max="4104" width="17.5703125" style="6" bestFit="1" customWidth="1"/>
    <col min="4105" max="4105" width="18.28515625" style="6" customWidth="1"/>
    <col min="4106" max="4106" width="30.140625" style="6" customWidth="1"/>
    <col min="4107" max="4107" width="19" style="6" customWidth="1"/>
    <col min="4108" max="4108" width="20" style="6" customWidth="1"/>
    <col min="4109" max="4109" width="16.5703125" style="6" customWidth="1"/>
    <col min="4110" max="4110" width="16.42578125" style="6" customWidth="1"/>
    <col min="4111" max="4115" width="6" style="6" bestFit="1" customWidth="1"/>
    <col min="4116" max="4117" width="7" style="6" bestFit="1" customWidth="1"/>
    <col min="4118" max="4347" width="9.140625" style="6"/>
    <col min="4348" max="4348" width="49.28515625" style="6" bestFit="1" customWidth="1"/>
    <col min="4349" max="4349" width="25" style="6" customWidth="1"/>
    <col min="4350" max="4350" width="21.28515625" style="6" customWidth="1"/>
    <col min="4351" max="4351" width="16.28515625" style="6" bestFit="1" customWidth="1"/>
    <col min="4352" max="4352" width="17.85546875" style="6" bestFit="1" customWidth="1"/>
    <col min="4353" max="4353" width="18.5703125" style="6" bestFit="1" customWidth="1"/>
    <col min="4354" max="4357" width="17.42578125" style="6" bestFit="1" customWidth="1"/>
    <col min="4358" max="4358" width="17.42578125" style="6" customWidth="1"/>
    <col min="4359" max="4359" width="19.28515625" style="6" customWidth="1"/>
    <col min="4360" max="4360" width="17.5703125" style="6" bestFit="1" customWidth="1"/>
    <col min="4361" max="4361" width="18.28515625" style="6" customWidth="1"/>
    <col min="4362" max="4362" width="30.140625" style="6" customWidth="1"/>
    <col min="4363" max="4363" width="19" style="6" customWidth="1"/>
    <col min="4364" max="4364" width="20" style="6" customWidth="1"/>
    <col min="4365" max="4365" width="16.5703125" style="6" customWidth="1"/>
    <col min="4366" max="4366" width="16.42578125" style="6" customWidth="1"/>
    <col min="4367" max="4371" width="6" style="6" bestFit="1" customWidth="1"/>
    <col min="4372" max="4373" width="7" style="6" bestFit="1" customWidth="1"/>
    <col min="4374" max="4603" width="9.140625" style="6"/>
    <col min="4604" max="4604" width="49.28515625" style="6" bestFit="1" customWidth="1"/>
    <col min="4605" max="4605" width="25" style="6" customWidth="1"/>
    <col min="4606" max="4606" width="21.28515625" style="6" customWidth="1"/>
    <col min="4607" max="4607" width="16.28515625" style="6" bestFit="1" customWidth="1"/>
    <col min="4608" max="4608" width="17.85546875" style="6" bestFit="1" customWidth="1"/>
    <col min="4609" max="4609" width="18.5703125" style="6" bestFit="1" customWidth="1"/>
    <col min="4610" max="4613" width="17.42578125" style="6" bestFit="1" customWidth="1"/>
    <col min="4614" max="4614" width="17.42578125" style="6" customWidth="1"/>
    <col min="4615" max="4615" width="19.28515625" style="6" customWidth="1"/>
    <col min="4616" max="4616" width="17.5703125" style="6" bestFit="1" customWidth="1"/>
    <col min="4617" max="4617" width="18.28515625" style="6" customWidth="1"/>
    <col min="4618" max="4618" width="30.140625" style="6" customWidth="1"/>
    <col min="4619" max="4619" width="19" style="6" customWidth="1"/>
    <col min="4620" max="4620" width="20" style="6" customWidth="1"/>
    <col min="4621" max="4621" width="16.5703125" style="6" customWidth="1"/>
    <col min="4622" max="4622" width="16.42578125" style="6" customWidth="1"/>
    <col min="4623" max="4627" width="6" style="6" bestFit="1" customWidth="1"/>
    <col min="4628" max="4629" width="7" style="6" bestFit="1" customWidth="1"/>
    <col min="4630" max="4859" width="9.140625" style="6"/>
    <col min="4860" max="4860" width="49.28515625" style="6" bestFit="1" customWidth="1"/>
    <col min="4861" max="4861" width="25" style="6" customWidth="1"/>
    <col min="4862" max="4862" width="21.28515625" style="6" customWidth="1"/>
    <col min="4863" max="4863" width="16.28515625" style="6" bestFit="1" customWidth="1"/>
    <col min="4864" max="4864" width="17.85546875" style="6" bestFit="1" customWidth="1"/>
    <col min="4865" max="4865" width="18.5703125" style="6" bestFit="1" customWidth="1"/>
    <col min="4866" max="4869" width="17.42578125" style="6" bestFit="1" customWidth="1"/>
    <col min="4870" max="4870" width="17.42578125" style="6" customWidth="1"/>
    <col min="4871" max="4871" width="19.28515625" style="6" customWidth="1"/>
    <col min="4872" max="4872" width="17.5703125" style="6" bestFit="1" customWidth="1"/>
    <col min="4873" max="4873" width="18.28515625" style="6" customWidth="1"/>
    <col min="4874" max="4874" width="30.140625" style="6" customWidth="1"/>
    <col min="4875" max="4875" width="19" style="6" customWidth="1"/>
    <col min="4876" max="4876" width="20" style="6" customWidth="1"/>
    <col min="4877" max="4877" width="16.5703125" style="6" customWidth="1"/>
    <col min="4878" max="4878" width="16.42578125" style="6" customWidth="1"/>
    <col min="4879" max="4883" width="6" style="6" bestFit="1" customWidth="1"/>
    <col min="4884" max="4885" width="7" style="6" bestFit="1" customWidth="1"/>
    <col min="4886" max="5115" width="9.140625" style="6"/>
    <col min="5116" max="5116" width="49.28515625" style="6" bestFit="1" customWidth="1"/>
    <col min="5117" max="5117" width="25" style="6" customWidth="1"/>
    <col min="5118" max="5118" width="21.28515625" style="6" customWidth="1"/>
    <col min="5119" max="5119" width="16.28515625" style="6" bestFit="1" customWidth="1"/>
    <col min="5120" max="5120" width="17.85546875" style="6" bestFit="1" customWidth="1"/>
    <col min="5121" max="5121" width="18.5703125" style="6" bestFit="1" customWidth="1"/>
    <col min="5122" max="5125" width="17.42578125" style="6" bestFit="1" customWidth="1"/>
    <col min="5126" max="5126" width="17.42578125" style="6" customWidth="1"/>
    <col min="5127" max="5127" width="19.28515625" style="6" customWidth="1"/>
    <col min="5128" max="5128" width="17.5703125" style="6" bestFit="1" customWidth="1"/>
    <col min="5129" max="5129" width="18.28515625" style="6" customWidth="1"/>
    <col min="5130" max="5130" width="30.140625" style="6" customWidth="1"/>
    <col min="5131" max="5131" width="19" style="6" customWidth="1"/>
    <col min="5132" max="5132" width="20" style="6" customWidth="1"/>
    <col min="5133" max="5133" width="16.5703125" style="6" customWidth="1"/>
    <col min="5134" max="5134" width="16.42578125" style="6" customWidth="1"/>
    <col min="5135" max="5139" width="6" style="6" bestFit="1" customWidth="1"/>
    <col min="5140" max="5141" width="7" style="6" bestFit="1" customWidth="1"/>
    <col min="5142" max="5371" width="9.140625" style="6"/>
    <col min="5372" max="5372" width="49.28515625" style="6" bestFit="1" customWidth="1"/>
    <col min="5373" max="5373" width="25" style="6" customWidth="1"/>
    <col min="5374" max="5374" width="21.28515625" style="6" customWidth="1"/>
    <col min="5375" max="5375" width="16.28515625" style="6" bestFit="1" customWidth="1"/>
    <col min="5376" max="5376" width="17.85546875" style="6" bestFit="1" customWidth="1"/>
    <col min="5377" max="5377" width="18.5703125" style="6" bestFit="1" customWidth="1"/>
    <col min="5378" max="5381" width="17.42578125" style="6" bestFit="1" customWidth="1"/>
    <col min="5382" max="5382" width="17.42578125" style="6" customWidth="1"/>
    <col min="5383" max="5383" width="19.28515625" style="6" customWidth="1"/>
    <col min="5384" max="5384" width="17.5703125" style="6" bestFit="1" customWidth="1"/>
    <col min="5385" max="5385" width="18.28515625" style="6" customWidth="1"/>
    <col min="5386" max="5386" width="30.140625" style="6" customWidth="1"/>
    <col min="5387" max="5387" width="19" style="6" customWidth="1"/>
    <col min="5388" max="5388" width="20" style="6" customWidth="1"/>
    <col min="5389" max="5389" width="16.5703125" style="6" customWidth="1"/>
    <col min="5390" max="5390" width="16.42578125" style="6" customWidth="1"/>
    <col min="5391" max="5395" width="6" style="6" bestFit="1" customWidth="1"/>
    <col min="5396" max="5397" width="7" style="6" bestFit="1" customWidth="1"/>
    <col min="5398" max="5627" width="9.140625" style="6"/>
    <col min="5628" max="5628" width="49.28515625" style="6" bestFit="1" customWidth="1"/>
    <col min="5629" max="5629" width="25" style="6" customWidth="1"/>
    <col min="5630" max="5630" width="21.28515625" style="6" customWidth="1"/>
    <col min="5631" max="5631" width="16.28515625" style="6" bestFit="1" customWidth="1"/>
    <col min="5632" max="5632" width="17.85546875" style="6" bestFit="1" customWidth="1"/>
    <col min="5633" max="5633" width="18.5703125" style="6" bestFit="1" customWidth="1"/>
    <col min="5634" max="5637" width="17.42578125" style="6" bestFit="1" customWidth="1"/>
    <col min="5638" max="5638" width="17.42578125" style="6" customWidth="1"/>
    <col min="5639" max="5639" width="19.28515625" style="6" customWidth="1"/>
    <col min="5640" max="5640" width="17.5703125" style="6" bestFit="1" customWidth="1"/>
    <col min="5641" max="5641" width="18.28515625" style="6" customWidth="1"/>
    <col min="5642" max="5642" width="30.140625" style="6" customWidth="1"/>
    <col min="5643" max="5643" width="19" style="6" customWidth="1"/>
    <col min="5644" max="5644" width="20" style="6" customWidth="1"/>
    <col min="5645" max="5645" width="16.5703125" style="6" customWidth="1"/>
    <col min="5646" max="5646" width="16.42578125" style="6" customWidth="1"/>
    <col min="5647" max="5651" width="6" style="6" bestFit="1" customWidth="1"/>
    <col min="5652" max="5653" width="7" style="6" bestFit="1" customWidth="1"/>
    <col min="5654" max="5883" width="9.140625" style="6"/>
    <col min="5884" max="5884" width="49.28515625" style="6" bestFit="1" customWidth="1"/>
    <col min="5885" max="5885" width="25" style="6" customWidth="1"/>
    <col min="5886" max="5886" width="21.28515625" style="6" customWidth="1"/>
    <col min="5887" max="5887" width="16.28515625" style="6" bestFit="1" customWidth="1"/>
    <col min="5888" max="5888" width="17.85546875" style="6" bestFit="1" customWidth="1"/>
    <col min="5889" max="5889" width="18.5703125" style="6" bestFit="1" customWidth="1"/>
    <col min="5890" max="5893" width="17.42578125" style="6" bestFit="1" customWidth="1"/>
    <col min="5894" max="5894" width="17.42578125" style="6" customWidth="1"/>
    <col min="5895" max="5895" width="19.28515625" style="6" customWidth="1"/>
    <col min="5896" max="5896" width="17.5703125" style="6" bestFit="1" customWidth="1"/>
    <col min="5897" max="5897" width="18.28515625" style="6" customWidth="1"/>
    <col min="5898" max="5898" width="30.140625" style="6" customWidth="1"/>
    <col min="5899" max="5899" width="19" style="6" customWidth="1"/>
    <col min="5900" max="5900" width="20" style="6" customWidth="1"/>
    <col min="5901" max="5901" width="16.5703125" style="6" customWidth="1"/>
    <col min="5902" max="5902" width="16.42578125" style="6" customWidth="1"/>
    <col min="5903" max="5907" width="6" style="6" bestFit="1" customWidth="1"/>
    <col min="5908" max="5909" width="7" style="6" bestFit="1" customWidth="1"/>
    <col min="5910" max="6139" width="9.140625" style="6"/>
    <col min="6140" max="6140" width="49.28515625" style="6" bestFit="1" customWidth="1"/>
    <col min="6141" max="6141" width="25" style="6" customWidth="1"/>
    <col min="6142" max="6142" width="21.28515625" style="6" customWidth="1"/>
    <col min="6143" max="6143" width="16.28515625" style="6" bestFit="1" customWidth="1"/>
    <col min="6144" max="6144" width="17.85546875" style="6" bestFit="1" customWidth="1"/>
    <col min="6145" max="6145" width="18.5703125" style="6" bestFit="1" customWidth="1"/>
    <col min="6146" max="6149" width="17.42578125" style="6" bestFit="1" customWidth="1"/>
    <col min="6150" max="6150" width="17.42578125" style="6" customWidth="1"/>
    <col min="6151" max="6151" width="19.28515625" style="6" customWidth="1"/>
    <col min="6152" max="6152" width="17.5703125" style="6" bestFit="1" customWidth="1"/>
    <col min="6153" max="6153" width="18.28515625" style="6" customWidth="1"/>
    <col min="6154" max="6154" width="30.140625" style="6" customWidth="1"/>
    <col min="6155" max="6155" width="19" style="6" customWidth="1"/>
    <col min="6156" max="6156" width="20" style="6" customWidth="1"/>
    <col min="6157" max="6157" width="16.5703125" style="6" customWidth="1"/>
    <col min="6158" max="6158" width="16.42578125" style="6" customWidth="1"/>
    <col min="6159" max="6163" width="6" style="6" bestFit="1" customWidth="1"/>
    <col min="6164" max="6165" width="7" style="6" bestFit="1" customWidth="1"/>
    <col min="6166" max="6395" width="9.140625" style="6"/>
    <col min="6396" max="6396" width="49.28515625" style="6" bestFit="1" customWidth="1"/>
    <col min="6397" max="6397" width="25" style="6" customWidth="1"/>
    <col min="6398" max="6398" width="21.28515625" style="6" customWidth="1"/>
    <col min="6399" max="6399" width="16.28515625" style="6" bestFit="1" customWidth="1"/>
    <col min="6400" max="6400" width="17.85546875" style="6" bestFit="1" customWidth="1"/>
    <col min="6401" max="6401" width="18.5703125" style="6" bestFit="1" customWidth="1"/>
    <col min="6402" max="6405" width="17.42578125" style="6" bestFit="1" customWidth="1"/>
    <col min="6406" max="6406" width="17.42578125" style="6" customWidth="1"/>
    <col min="6407" max="6407" width="19.28515625" style="6" customWidth="1"/>
    <col min="6408" max="6408" width="17.5703125" style="6" bestFit="1" customWidth="1"/>
    <col min="6409" max="6409" width="18.28515625" style="6" customWidth="1"/>
    <col min="6410" max="6410" width="30.140625" style="6" customWidth="1"/>
    <col min="6411" max="6411" width="19" style="6" customWidth="1"/>
    <col min="6412" max="6412" width="20" style="6" customWidth="1"/>
    <col min="6413" max="6413" width="16.5703125" style="6" customWidth="1"/>
    <col min="6414" max="6414" width="16.42578125" style="6" customWidth="1"/>
    <col min="6415" max="6419" width="6" style="6" bestFit="1" customWidth="1"/>
    <col min="6420" max="6421" width="7" style="6" bestFit="1" customWidth="1"/>
    <col min="6422" max="6651" width="9.140625" style="6"/>
    <col min="6652" max="6652" width="49.28515625" style="6" bestFit="1" customWidth="1"/>
    <col min="6653" max="6653" width="25" style="6" customWidth="1"/>
    <col min="6654" max="6654" width="21.28515625" style="6" customWidth="1"/>
    <col min="6655" max="6655" width="16.28515625" style="6" bestFit="1" customWidth="1"/>
    <col min="6656" max="6656" width="17.85546875" style="6" bestFit="1" customWidth="1"/>
    <col min="6657" max="6657" width="18.5703125" style="6" bestFit="1" customWidth="1"/>
    <col min="6658" max="6661" width="17.42578125" style="6" bestFit="1" customWidth="1"/>
    <col min="6662" max="6662" width="17.42578125" style="6" customWidth="1"/>
    <col min="6663" max="6663" width="19.28515625" style="6" customWidth="1"/>
    <col min="6664" max="6664" width="17.5703125" style="6" bestFit="1" customWidth="1"/>
    <col min="6665" max="6665" width="18.28515625" style="6" customWidth="1"/>
    <col min="6666" max="6666" width="30.140625" style="6" customWidth="1"/>
    <col min="6667" max="6667" width="19" style="6" customWidth="1"/>
    <col min="6668" max="6668" width="20" style="6" customWidth="1"/>
    <col min="6669" max="6669" width="16.5703125" style="6" customWidth="1"/>
    <col min="6670" max="6670" width="16.42578125" style="6" customWidth="1"/>
    <col min="6671" max="6675" width="6" style="6" bestFit="1" customWidth="1"/>
    <col min="6676" max="6677" width="7" style="6" bestFit="1" customWidth="1"/>
    <col min="6678" max="6907" width="9.140625" style="6"/>
    <col min="6908" max="6908" width="49.28515625" style="6" bestFit="1" customWidth="1"/>
    <col min="6909" max="6909" width="25" style="6" customWidth="1"/>
    <col min="6910" max="6910" width="21.28515625" style="6" customWidth="1"/>
    <col min="6911" max="6911" width="16.28515625" style="6" bestFit="1" customWidth="1"/>
    <col min="6912" max="6912" width="17.85546875" style="6" bestFit="1" customWidth="1"/>
    <col min="6913" max="6913" width="18.5703125" style="6" bestFit="1" customWidth="1"/>
    <col min="6914" max="6917" width="17.42578125" style="6" bestFit="1" customWidth="1"/>
    <col min="6918" max="6918" width="17.42578125" style="6" customWidth="1"/>
    <col min="6919" max="6919" width="19.28515625" style="6" customWidth="1"/>
    <col min="6920" max="6920" width="17.5703125" style="6" bestFit="1" customWidth="1"/>
    <col min="6921" max="6921" width="18.28515625" style="6" customWidth="1"/>
    <col min="6922" max="6922" width="30.140625" style="6" customWidth="1"/>
    <col min="6923" max="6923" width="19" style="6" customWidth="1"/>
    <col min="6924" max="6924" width="20" style="6" customWidth="1"/>
    <col min="6925" max="6925" width="16.5703125" style="6" customWidth="1"/>
    <col min="6926" max="6926" width="16.42578125" style="6" customWidth="1"/>
    <col min="6927" max="6931" width="6" style="6" bestFit="1" customWidth="1"/>
    <col min="6932" max="6933" width="7" style="6" bestFit="1" customWidth="1"/>
    <col min="6934" max="7163" width="9.140625" style="6"/>
    <col min="7164" max="7164" width="49.28515625" style="6" bestFit="1" customWidth="1"/>
    <col min="7165" max="7165" width="25" style="6" customWidth="1"/>
    <col min="7166" max="7166" width="21.28515625" style="6" customWidth="1"/>
    <col min="7167" max="7167" width="16.28515625" style="6" bestFit="1" customWidth="1"/>
    <col min="7168" max="7168" width="17.85546875" style="6" bestFit="1" customWidth="1"/>
    <col min="7169" max="7169" width="18.5703125" style="6" bestFit="1" customWidth="1"/>
    <col min="7170" max="7173" width="17.42578125" style="6" bestFit="1" customWidth="1"/>
    <col min="7174" max="7174" width="17.42578125" style="6" customWidth="1"/>
    <col min="7175" max="7175" width="19.28515625" style="6" customWidth="1"/>
    <col min="7176" max="7176" width="17.5703125" style="6" bestFit="1" customWidth="1"/>
    <col min="7177" max="7177" width="18.28515625" style="6" customWidth="1"/>
    <col min="7178" max="7178" width="30.140625" style="6" customWidth="1"/>
    <col min="7179" max="7179" width="19" style="6" customWidth="1"/>
    <col min="7180" max="7180" width="20" style="6" customWidth="1"/>
    <col min="7181" max="7181" width="16.5703125" style="6" customWidth="1"/>
    <col min="7182" max="7182" width="16.42578125" style="6" customWidth="1"/>
    <col min="7183" max="7187" width="6" style="6" bestFit="1" customWidth="1"/>
    <col min="7188" max="7189" width="7" style="6" bestFit="1" customWidth="1"/>
    <col min="7190" max="7419" width="9.140625" style="6"/>
    <col min="7420" max="7420" width="49.28515625" style="6" bestFit="1" customWidth="1"/>
    <col min="7421" max="7421" width="25" style="6" customWidth="1"/>
    <col min="7422" max="7422" width="21.28515625" style="6" customWidth="1"/>
    <col min="7423" max="7423" width="16.28515625" style="6" bestFit="1" customWidth="1"/>
    <col min="7424" max="7424" width="17.85546875" style="6" bestFit="1" customWidth="1"/>
    <col min="7425" max="7425" width="18.5703125" style="6" bestFit="1" customWidth="1"/>
    <col min="7426" max="7429" width="17.42578125" style="6" bestFit="1" customWidth="1"/>
    <col min="7430" max="7430" width="17.42578125" style="6" customWidth="1"/>
    <col min="7431" max="7431" width="19.28515625" style="6" customWidth="1"/>
    <col min="7432" max="7432" width="17.5703125" style="6" bestFit="1" customWidth="1"/>
    <col min="7433" max="7433" width="18.28515625" style="6" customWidth="1"/>
    <col min="7434" max="7434" width="30.140625" style="6" customWidth="1"/>
    <col min="7435" max="7435" width="19" style="6" customWidth="1"/>
    <col min="7436" max="7436" width="20" style="6" customWidth="1"/>
    <col min="7437" max="7437" width="16.5703125" style="6" customWidth="1"/>
    <col min="7438" max="7438" width="16.42578125" style="6" customWidth="1"/>
    <col min="7439" max="7443" width="6" style="6" bestFit="1" customWidth="1"/>
    <col min="7444" max="7445" width="7" style="6" bestFit="1" customWidth="1"/>
    <col min="7446" max="7675" width="9.140625" style="6"/>
    <col min="7676" max="7676" width="49.28515625" style="6" bestFit="1" customWidth="1"/>
    <col min="7677" max="7677" width="25" style="6" customWidth="1"/>
    <col min="7678" max="7678" width="21.28515625" style="6" customWidth="1"/>
    <col min="7679" max="7679" width="16.28515625" style="6" bestFit="1" customWidth="1"/>
    <col min="7680" max="7680" width="17.85546875" style="6" bestFit="1" customWidth="1"/>
    <col min="7681" max="7681" width="18.5703125" style="6" bestFit="1" customWidth="1"/>
    <col min="7682" max="7685" width="17.42578125" style="6" bestFit="1" customWidth="1"/>
    <col min="7686" max="7686" width="17.42578125" style="6" customWidth="1"/>
    <col min="7687" max="7687" width="19.28515625" style="6" customWidth="1"/>
    <col min="7688" max="7688" width="17.5703125" style="6" bestFit="1" customWidth="1"/>
    <col min="7689" max="7689" width="18.28515625" style="6" customWidth="1"/>
    <col min="7690" max="7690" width="30.140625" style="6" customWidth="1"/>
    <col min="7691" max="7691" width="19" style="6" customWidth="1"/>
    <col min="7692" max="7692" width="20" style="6" customWidth="1"/>
    <col min="7693" max="7693" width="16.5703125" style="6" customWidth="1"/>
    <col min="7694" max="7694" width="16.42578125" style="6" customWidth="1"/>
    <col min="7695" max="7699" width="6" style="6" bestFit="1" customWidth="1"/>
    <col min="7700" max="7701" width="7" style="6" bestFit="1" customWidth="1"/>
    <col min="7702" max="7931" width="9.140625" style="6"/>
    <col min="7932" max="7932" width="49.28515625" style="6" bestFit="1" customWidth="1"/>
    <col min="7933" max="7933" width="25" style="6" customWidth="1"/>
    <col min="7934" max="7934" width="21.28515625" style="6" customWidth="1"/>
    <col min="7935" max="7935" width="16.28515625" style="6" bestFit="1" customWidth="1"/>
    <col min="7936" max="7936" width="17.85546875" style="6" bestFit="1" customWidth="1"/>
    <col min="7937" max="7937" width="18.5703125" style="6" bestFit="1" customWidth="1"/>
    <col min="7938" max="7941" width="17.42578125" style="6" bestFit="1" customWidth="1"/>
    <col min="7942" max="7942" width="17.42578125" style="6" customWidth="1"/>
    <col min="7943" max="7943" width="19.28515625" style="6" customWidth="1"/>
    <col min="7944" max="7944" width="17.5703125" style="6" bestFit="1" customWidth="1"/>
    <col min="7945" max="7945" width="18.28515625" style="6" customWidth="1"/>
    <col min="7946" max="7946" width="30.140625" style="6" customWidth="1"/>
    <col min="7947" max="7947" width="19" style="6" customWidth="1"/>
    <col min="7948" max="7948" width="20" style="6" customWidth="1"/>
    <col min="7949" max="7949" width="16.5703125" style="6" customWidth="1"/>
    <col min="7950" max="7950" width="16.42578125" style="6" customWidth="1"/>
    <col min="7951" max="7955" width="6" style="6" bestFit="1" customWidth="1"/>
    <col min="7956" max="7957" width="7" style="6" bestFit="1" customWidth="1"/>
    <col min="7958" max="8187" width="9.140625" style="6"/>
    <col min="8188" max="8188" width="49.28515625" style="6" bestFit="1" customWidth="1"/>
    <col min="8189" max="8189" width="25" style="6" customWidth="1"/>
    <col min="8190" max="8190" width="21.28515625" style="6" customWidth="1"/>
    <col min="8191" max="8191" width="16.28515625" style="6" bestFit="1" customWidth="1"/>
    <col min="8192" max="8192" width="17.85546875" style="6" bestFit="1" customWidth="1"/>
    <col min="8193" max="8193" width="18.5703125" style="6" bestFit="1" customWidth="1"/>
    <col min="8194" max="8197" width="17.42578125" style="6" bestFit="1" customWidth="1"/>
    <col min="8198" max="8198" width="17.42578125" style="6" customWidth="1"/>
    <col min="8199" max="8199" width="19.28515625" style="6" customWidth="1"/>
    <col min="8200" max="8200" width="17.5703125" style="6" bestFit="1" customWidth="1"/>
    <col min="8201" max="8201" width="18.28515625" style="6" customWidth="1"/>
    <col min="8202" max="8202" width="30.140625" style="6" customWidth="1"/>
    <col min="8203" max="8203" width="19" style="6" customWidth="1"/>
    <col min="8204" max="8204" width="20" style="6" customWidth="1"/>
    <col min="8205" max="8205" width="16.5703125" style="6" customWidth="1"/>
    <col min="8206" max="8206" width="16.42578125" style="6" customWidth="1"/>
    <col min="8207" max="8211" width="6" style="6" bestFit="1" customWidth="1"/>
    <col min="8212" max="8213" width="7" style="6" bestFit="1" customWidth="1"/>
    <col min="8214" max="8443" width="9.140625" style="6"/>
    <col min="8444" max="8444" width="49.28515625" style="6" bestFit="1" customWidth="1"/>
    <col min="8445" max="8445" width="25" style="6" customWidth="1"/>
    <col min="8446" max="8446" width="21.28515625" style="6" customWidth="1"/>
    <col min="8447" max="8447" width="16.28515625" style="6" bestFit="1" customWidth="1"/>
    <col min="8448" max="8448" width="17.85546875" style="6" bestFit="1" customWidth="1"/>
    <col min="8449" max="8449" width="18.5703125" style="6" bestFit="1" customWidth="1"/>
    <col min="8450" max="8453" width="17.42578125" style="6" bestFit="1" customWidth="1"/>
    <col min="8454" max="8454" width="17.42578125" style="6" customWidth="1"/>
    <col min="8455" max="8455" width="19.28515625" style="6" customWidth="1"/>
    <col min="8456" max="8456" width="17.5703125" style="6" bestFit="1" customWidth="1"/>
    <col min="8457" max="8457" width="18.28515625" style="6" customWidth="1"/>
    <col min="8458" max="8458" width="30.140625" style="6" customWidth="1"/>
    <col min="8459" max="8459" width="19" style="6" customWidth="1"/>
    <col min="8460" max="8460" width="20" style="6" customWidth="1"/>
    <col min="8461" max="8461" width="16.5703125" style="6" customWidth="1"/>
    <col min="8462" max="8462" width="16.42578125" style="6" customWidth="1"/>
    <col min="8463" max="8467" width="6" style="6" bestFit="1" customWidth="1"/>
    <col min="8468" max="8469" width="7" style="6" bestFit="1" customWidth="1"/>
    <col min="8470" max="8699" width="9.140625" style="6"/>
    <col min="8700" max="8700" width="49.28515625" style="6" bestFit="1" customWidth="1"/>
    <col min="8701" max="8701" width="25" style="6" customWidth="1"/>
    <col min="8702" max="8702" width="21.28515625" style="6" customWidth="1"/>
    <col min="8703" max="8703" width="16.28515625" style="6" bestFit="1" customWidth="1"/>
    <col min="8704" max="8704" width="17.85546875" style="6" bestFit="1" customWidth="1"/>
    <col min="8705" max="8705" width="18.5703125" style="6" bestFit="1" customWidth="1"/>
    <col min="8706" max="8709" width="17.42578125" style="6" bestFit="1" customWidth="1"/>
    <col min="8710" max="8710" width="17.42578125" style="6" customWidth="1"/>
    <col min="8711" max="8711" width="19.28515625" style="6" customWidth="1"/>
    <col min="8712" max="8712" width="17.5703125" style="6" bestFit="1" customWidth="1"/>
    <col min="8713" max="8713" width="18.28515625" style="6" customWidth="1"/>
    <col min="8714" max="8714" width="30.140625" style="6" customWidth="1"/>
    <col min="8715" max="8715" width="19" style="6" customWidth="1"/>
    <col min="8716" max="8716" width="20" style="6" customWidth="1"/>
    <col min="8717" max="8717" width="16.5703125" style="6" customWidth="1"/>
    <col min="8718" max="8718" width="16.42578125" style="6" customWidth="1"/>
    <col min="8719" max="8723" width="6" style="6" bestFit="1" customWidth="1"/>
    <col min="8724" max="8725" width="7" style="6" bestFit="1" customWidth="1"/>
    <col min="8726" max="8955" width="9.140625" style="6"/>
    <col min="8956" max="8956" width="49.28515625" style="6" bestFit="1" customWidth="1"/>
    <col min="8957" max="8957" width="25" style="6" customWidth="1"/>
    <col min="8958" max="8958" width="21.28515625" style="6" customWidth="1"/>
    <col min="8959" max="8959" width="16.28515625" style="6" bestFit="1" customWidth="1"/>
    <col min="8960" max="8960" width="17.85546875" style="6" bestFit="1" customWidth="1"/>
    <col min="8961" max="8961" width="18.5703125" style="6" bestFit="1" customWidth="1"/>
    <col min="8962" max="8965" width="17.42578125" style="6" bestFit="1" customWidth="1"/>
    <col min="8966" max="8966" width="17.42578125" style="6" customWidth="1"/>
    <col min="8967" max="8967" width="19.28515625" style="6" customWidth="1"/>
    <col min="8968" max="8968" width="17.5703125" style="6" bestFit="1" customWidth="1"/>
    <col min="8969" max="8969" width="18.28515625" style="6" customWidth="1"/>
    <col min="8970" max="8970" width="30.140625" style="6" customWidth="1"/>
    <col min="8971" max="8971" width="19" style="6" customWidth="1"/>
    <col min="8972" max="8972" width="20" style="6" customWidth="1"/>
    <col min="8973" max="8973" width="16.5703125" style="6" customWidth="1"/>
    <col min="8974" max="8974" width="16.42578125" style="6" customWidth="1"/>
    <col min="8975" max="8979" width="6" style="6" bestFit="1" customWidth="1"/>
    <col min="8980" max="8981" width="7" style="6" bestFit="1" customWidth="1"/>
    <col min="8982" max="9211" width="9.140625" style="6"/>
    <col min="9212" max="9212" width="49.28515625" style="6" bestFit="1" customWidth="1"/>
    <col min="9213" max="9213" width="25" style="6" customWidth="1"/>
    <col min="9214" max="9214" width="21.28515625" style="6" customWidth="1"/>
    <col min="9215" max="9215" width="16.28515625" style="6" bestFit="1" customWidth="1"/>
    <col min="9216" max="9216" width="17.85546875" style="6" bestFit="1" customWidth="1"/>
    <col min="9217" max="9217" width="18.5703125" style="6" bestFit="1" customWidth="1"/>
    <col min="9218" max="9221" width="17.42578125" style="6" bestFit="1" customWidth="1"/>
    <col min="9222" max="9222" width="17.42578125" style="6" customWidth="1"/>
    <col min="9223" max="9223" width="19.28515625" style="6" customWidth="1"/>
    <col min="9224" max="9224" width="17.5703125" style="6" bestFit="1" customWidth="1"/>
    <col min="9225" max="9225" width="18.28515625" style="6" customWidth="1"/>
    <col min="9226" max="9226" width="30.140625" style="6" customWidth="1"/>
    <col min="9227" max="9227" width="19" style="6" customWidth="1"/>
    <col min="9228" max="9228" width="20" style="6" customWidth="1"/>
    <col min="9229" max="9229" width="16.5703125" style="6" customWidth="1"/>
    <col min="9230" max="9230" width="16.42578125" style="6" customWidth="1"/>
    <col min="9231" max="9235" width="6" style="6" bestFit="1" customWidth="1"/>
    <col min="9236" max="9237" width="7" style="6" bestFit="1" customWidth="1"/>
    <col min="9238" max="9467" width="9.140625" style="6"/>
    <col min="9468" max="9468" width="49.28515625" style="6" bestFit="1" customWidth="1"/>
    <col min="9469" max="9469" width="25" style="6" customWidth="1"/>
    <col min="9470" max="9470" width="21.28515625" style="6" customWidth="1"/>
    <col min="9471" max="9471" width="16.28515625" style="6" bestFit="1" customWidth="1"/>
    <col min="9472" max="9472" width="17.85546875" style="6" bestFit="1" customWidth="1"/>
    <col min="9473" max="9473" width="18.5703125" style="6" bestFit="1" customWidth="1"/>
    <col min="9474" max="9477" width="17.42578125" style="6" bestFit="1" customWidth="1"/>
    <col min="9478" max="9478" width="17.42578125" style="6" customWidth="1"/>
    <col min="9479" max="9479" width="19.28515625" style="6" customWidth="1"/>
    <col min="9480" max="9480" width="17.5703125" style="6" bestFit="1" customWidth="1"/>
    <col min="9481" max="9481" width="18.28515625" style="6" customWidth="1"/>
    <col min="9482" max="9482" width="30.140625" style="6" customWidth="1"/>
    <col min="9483" max="9483" width="19" style="6" customWidth="1"/>
    <col min="9484" max="9484" width="20" style="6" customWidth="1"/>
    <col min="9485" max="9485" width="16.5703125" style="6" customWidth="1"/>
    <col min="9486" max="9486" width="16.42578125" style="6" customWidth="1"/>
    <col min="9487" max="9491" width="6" style="6" bestFit="1" customWidth="1"/>
    <col min="9492" max="9493" width="7" style="6" bestFit="1" customWidth="1"/>
    <col min="9494" max="9723" width="9.140625" style="6"/>
    <col min="9724" max="9724" width="49.28515625" style="6" bestFit="1" customWidth="1"/>
    <col min="9725" max="9725" width="25" style="6" customWidth="1"/>
    <col min="9726" max="9726" width="21.28515625" style="6" customWidth="1"/>
    <col min="9727" max="9727" width="16.28515625" style="6" bestFit="1" customWidth="1"/>
    <col min="9728" max="9728" width="17.85546875" style="6" bestFit="1" customWidth="1"/>
    <col min="9729" max="9729" width="18.5703125" style="6" bestFit="1" customWidth="1"/>
    <col min="9730" max="9733" width="17.42578125" style="6" bestFit="1" customWidth="1"/>
    <col min="9734" max="9734" width="17.42578125" style="6" customWidth="1"/>
    <col min="9735" max="9735" width="19.28515625" style="6" customWidth="1"/>
    <col min="9736" max="9736" width="17.5703125" style="6" bestFit="1" customWidth="1"/>
    <col min="9737" max="9737" width="18.28515625" style="6" customWidth="1"/>
    <col min="9738" max="9738" width="30.140625" style="6" customWidth="1"/>
    <col min="9739" max="9739" width="19" style="6" customWidth="1"/>
    <col min="9740" max="9740" width="20" style="6" customWidth="1"/>
    <col min="9741" max="9741" width="16.5703125" style="6" customWidth="1"/>
    <col min="9742" max="9742" width="16.42578125" style="6" customWidth="1"/>
    <col min="9743" max="9747" width="6" style="6" bestFit="1" customWidth="1"/>
    <col min="9748" max="9749" width="7" style="6" bestFit="1" customWidth="1"/>
    <col min="9750" max="9979" width="9.140625" style="6"/>
    <col min="9980" max="9980" width="49.28515625" style="6" bestFit="1" customWidth="1"/>
    <col min="9981" max="9981" width="25" style="6" customWidth="1"/>
    <col min="9982" max="9982" width="21.28515625" style="6" customWidth="1"/>
    <col min="9983" max="9983" width="16.28515625" style="6" bestFit="1" customWidth="1"/>
    <col min="9984" max="9984" width="17.85546875" style="6" bestFit="1" customWidth="1"/>
    <col min="9985" max="9985" width="18.5703125" style="6" bestFit="1" customWidth="1"/>
    <col min="9986" max="9989" width="17.42578125" style="6" bestFit="1" customWidth="1"/>
    <col min="9990" max="9990" width="17.42578125" style="6" customWidth="1"/>
    <col min="9991" max="9991" width="19.28515625" style="6" customWidth="1"/>
    <col min="9992" max="9992" width="17.5703125" style="6" bestFit="1" customWidth="1"/>
    <col min="9993" max="9993" width="18.28515625" style="6" customWidth="1"/>
    <col min="9994" max="9994" width="30.140625" style="6" customWidth="1"/>
    <col min="9995" max="9995" width="19" style="6" customWidth="1"/>
    <col min="9996" max="9996" width="20" style="6" customWidth="1"/>
    <col min="9997" max="9997" width="16.5703125" style="6" customWidth="1"/>
    <col min="9998" max="9998" width="16.42578125" style="6" customWidth="1"/>
    <col min="9999" max="10003" width="6" style="6" bestFit="1" customWidth="1"/>
    <col min="10004" max="10005" width="7" style="6" bestFit="1" customWidth="1"/>
    <col min="10006" max="10235" width="9.140625" style="6"/>
    <col min="10236" max="10236" width="49.28515625" style="6" bestFit="1" customWidth="1"/>
    <col min="10237" max="10237" width="25" style="6" customWidth="1"/>
    <col min="10238" max="10238" width="21.28515625" style="6" customWidth="1"/>
    <col min="10239" max="10239" width="16.28515625" style="6" bestFit="1" customWidth="1"/>
    <col min="10240" max="10240" width="17.85546875" style="6" bestFit="1" customWidth="1"/>
    <col min="10241" max="10241" width="18.5703125" style="6" bestFit="1" customWidth="1"/>
    <col min="10242" max="10245" width="17.42578125" style="6" bestFit="1" customWidth="1"/>
    <col min="10246" max="10246" width="17.42578125" style="6" customWidth="1"/>
    <col min="10247" max="10247" width="19.28515625" style="6" customWidth="1"/>
    <col min="10248" max="10248" width="17.5703125" style="6" bestFit="1" customWidth="1"/>
    <col min="10249" max="10249" width="18.28515625" style="6" customWidth="1"/>
    <col min="10250" max="10250" width="30.140625" style="6" customWidth="1"/>
    <col min="10251" max="10251" width="19" style="6" customWidth="1"/>
    <col min="10252" max="10252" width="20" style="6" customWidth="1"/>
    <col min="10253" max="10253" width="16.5703125" style="6" customWidth="1"/>
    <col min="10254" max="10254" width="16.42578125" style="6" customWidth="1"/>
    <col min="10255" max="10259" width="6" style="6" bestFit="1" customWidth="1"/>
    <col min="10260" max="10261" width="7" style="6" bestFit="1" customWidth="1"/>
    <col min="10262" max="10491" width="9.140625" style="6"/>
    <col min="10492" max="10492" width="49.28515625" style="6" bestFit="1" customWidth="1"/>
    <col min="10493" max="10493" width="25" style="6" customWidth="1"/>
    <col min="10494" max="10494" width="21.28515625" style="6" customWidth="1"/>
    <col min="10495" max="10495" width="16.28515625" style="6" bestFit="1" customWidth="1"/>
    <col min="10496" max="10496" width="17.85546875" style="6" bestFit="1" customWidth="1"/>
    <col min="10497" max="10497" width="18.5703125" style="6" bestFit="1" customWidth="1"/>
    <col min="10498" max="10501" width="17.42578125" style="6" bestFit="1" customWidth="1"/>
    <col min="10502" max="10502" width="17.42578125" style="6" customWidth="1"/>
    <col min="10503" max="10503" width="19.28515625" style="6" customWidth="1"/>
    <col min="10504" max="10504" width="17.5703125" style="6" bestFit="1" customWidth="1"/>
    <col min="10505" max="10505" width="18.28515625" style="6" customWidth="1"/>
    <col min="10506" max="10506" width="30.140625" style="6" customWidth="1"/>
    <col min="10507" max="10507" width="19" style="6" customWidth="1"/>
    <col min="10508" max="10508" width="20" style="6" customWidth="1"/>
    <col min="10509" max="10509" width="16.5703125" style="6" customWidth="1"/>
    <col min="10510" max="10510" width="16.42578125" style="6" customWidth="1"/>
    <col min="10511" max="10515" width="6" style="6" bestFit="1" customWidth="1"/>
    <col min="10516" max="10517" width="7" style="6" bestFit="1" customWidth="1"/>
    <col min="10518" max="10747" width="9.140625" style="6"/>
    <col min="10748" max="10748" width="49.28515625" style="6" bestFit="1" customWidth="1"/>
    <col min="10749" max="10749" width="25" style="6" customWidth="1"/>
    <col min="10750" max="10750" width="21.28515625" style="6" customWidth="1"/>
    <col min="10751" max="10751" width="16.28515625" style="6" bestFit="1" customWidth="1"/>
    <col min="10752" max="10752" width="17.85546875" style="6" bestFit="1" customWidth="1"/>
    <col min="10753" max="10753" width="18.5703125" style="6" bestFit="1" customWidth="1"/>
    <col min="10754" max="10757" width="17.42578125" style="6" bestFit="1" customWidth="1"/>
    <col min="10758" max="10758" width="17.42578125" style="6" customWidth="1"/>
    <col min="10759" max="10759" width="19.28515625" style="6" customWidth="1"/>
    <col min="10760" max="10760" width="17.5703125" style="6" bestFit="1" customWidth="1"/>
    <col min="10761" max="10761" width="18.28515625" style="6" customWidth="1"/>
    <col min="10762" max="10762" width="30.140625" style="6" customWidth="1"/>
    <col min="10763" max="10763" width="19" style="6" customWidth="1"/>
    <col min="10764" max="10764" width="20" style="6" customWidth="1"/>
    <col min="10765" max="10765" width="16.5703125" style="6" customWidth="1"/>
    <col min="10766" max="10766" width="16.42578125" style="6" customWidth="1"/>
    <col min="10767" max="10771" width="6" style="6" bestFit="1" customWidth="1"/>
    <col min="10772" max="10773" width="7" style="6" bestFit="1" customWidth="1"/>
    <col min="10774" max="11003" width="9.140625" style="6"/>
    <col min="11004" max="11004" width="49.28515625" style="6" bestFit="1" customWidth="1"/>
    <col min="11005" max="11005" width="25" style="6" customWidth="1"/>
    <col min="11006" max="11006" width="21.28515625" style="6" customWidth="1"/>
    <col min="11007" max="11007" width="16.28515625" style="6" bestFit="1" customWidth="1"/>
    <col min="11008" max="11008" width="17.85546875" style="6" bestFit="1" customWidth="1"/>
    <col min="11009" max="11009" width="18.5703125" style="6" bestFit="1" customWidth="1"/>
    <col min="11010" max="11013" width="17.42578125" style="6" bestFit="1" customWidth="1"/>
    <col min="11014" max="11014" width="17.42578125" style="6" customWidth="1"/>
    <col min="11015" max="11015" width="19.28515625" style="6" customWidth="1"/>
    <col min="11016" max="11016" width="17.5703125" style="6" bestFit="1" customWidth="1"/>
    <col min="11017" max="11017" width="18.28515625" style="6" customWidth="1"/>
    <col min="11018" max="11018" width="30.140625" style="6" customWidth="1"/>
    <col min="11019" max="11019" width="19" style="6" customWidth="1"/>
    <col min="11020" max="11020" width="20" style="6" customWidth="1"/>
    <col min="11021" max="11021" width="16.5703125" style="6" customWidth="1"/>
    <col min="11022" max="11022" width="16.42578125" style="6" customWidth="1"/>
    <col min="11023" max="11027" width="6" style="6" bestFit="1" customWidth="1"/>
    <col min="11028" max="11029" width="7" style="6" bestFit="1" customWidth="1"/>
    <col min="11030" max="11259" width="9.140625" style="6"/>
    <col min="11260" max="11260" width="49.28515625" style="6" bestFit="1" customWidth="1"/>
    <col min="11261" max="11261" width="25" style="6" customWidth="1"/>
    <col min="11262" max="11262" width="21.28515625" style="6" customWidth="1"/>
    <col min="11263" max="11263" width="16.28515625" style="6" bestFit="1" customWidth="1"/>
    <col min="11264" max="11264" width="17.85546875" style="6" bestFit="1" customWidth="1"/>
    <col min="11265" max="11265" width="18.5703125" style="6" bestFit="1" customWidth="1"/>
    <col min="11266" max="11269" width="17.42578125" style="6" bestFit="1" customWidth="1"/>
    <col min="11270" max="11270" width="17.42578125" style="6" customWidth="1"/>
    <col min="11271" max="11271" width="19.28515625" style="6" customWidth="1"/>
    <col min="11272" max="11272" width="17.5703125" style="6" bestFit="1" customWidth="1"/>
    <col min="11273" max="11273" width="18.28515625" style="6" customWidth="1"/>
    <col min="11274" max="11274" width="30.140625" style="6" customWidth="1"/>
    <col min="11275" max="11275" width="19" style="6" customWidth="1"/>
    <col min="11276" max="11276" width="20" style="6" customWidth="1"/>
    <col min="11277" max="11277" width="16.5703125" style="6" customWidth="1"/>
    <col min="11278" max="11278" width="16.42578125" style="6" customWidth="1"/>
    <col min="11279" max="11283" width="6" style="6" bestFit="1" customWidth="1"/>
    <col min="11284" max="11285" width="7" style="6" bestFit="1" customWidth="1"/>
    <col min="11286" max="11515" width="9.140625" style="6"/>
    <col min="11516" max="11516" width="49.28515625" style="6" bestFit="1" customWidth="1"/>
    <col min="11517" max="11517" width="25" style="6" customWidth="1"/>
    <col min="11518" max="11518" width="21.28515625" style="6" customWidth="1"/>
    <col min="11519" max="11519" width="16.28515625" style="6" bestFit="1" customWidth="1"/>
    <col min="11520" max="11520" width="17.85546875" style="6" bestFit="1" customWidth="1"/>
    <col min="11521" max="11521" width="18.5703125" style="6" bestFit="1" customWidth="1"/>
    <col min="11522" max="11525" width="17.42578125" style="6" bestFit="1" customWidth="1"/>
    <col min="11526" max="11526" width="17.42578125" style="6" customWidth="1"/>
    <col min="11527" max="11527" width="19.28515625" style="6" customWidth="1"/>
    <col min="11528" max="11528" width="17.5703125" style="6" bestFit="1" customWidth="1"/>
    <col min="11529" max="11529" width="18.28515625" style="6" customWidth="1"/>
    <col min="11530" max="11530" width="30.140625" style="6" customWidth="1"/>
    <col min="11531" max="11531" width="19" style="6" customWidth="1"/>
    <col min="11532" max="11532" width="20" style="6" customWidth="1"/>
    <col min="11533" max="11533" width="16.5703125" style="6" customWidth="1"/>
    <col min="11534" max="11534" width="16.42578125" style="6" customWidth="1"/>
    <col min="11535" max="11539" width="6" style="6" bestFit="1" customWidth="1"/>
    <col min="11540" max="11541" width="7" style="6" bestFit="1" customWidth="1"/>
    <col min="11542" max="11771" width="9.140625" style="6"/>
    <col min="11772" max="11772" width="49.28515625" style="6" bestFit="1" customWidth="1"/>
    <col min="11773" max="11773" width="25" style="6" customWidth="1"/>
    <col min="11774" max="11774" width="21.28515625" style="6" customWidth="1"/>
    <col min="11775" max="11775" width="16.28515625" style="6" bestFit="1" customWidth="1"/>
    <col min="11776" max="11776" width="17.85546875" style="6" bestFit="1" customWidth="1"/>
    <col min="11777" max="11777" width="18.5703125" style="6" bestFit="1" customWidth="1"/>
    <col min="11778" max="11781" width="17.42578125" style="6" bestFit="1" customWidth="1"/>
    <col min="11782" max="11782" width="17.42578125" style="6" customWidth="1"/>
    <col min="11783" max="11783" width="19.28515625" style="6" customWidth="1"/>
    <col min="11784" max="11784" width="17.5703125" style="6" bestFit="1" customWidth="1"/>
    <col min="11785" max="11785" width="18.28515625" style="6" customWidth="1"/>
    <col min="11786" max="11786" width="30.140625" style="6" customWidth="1"/>
    <col min="11787" max="11787" width="19" style="6" customWidth="1"/>
    <col min="11788" max="11788" width="20" style="6" customWidth="1"/>
    <col min="11789" max="11789" width="16.5703125" style="6" customWidth="1"/>
    <col min="11790" max="11790" width="16.42578125" style="6" customWidth="1"/>
    <col min="11791" max="11795" width="6" style="6" bestFit="1" customWidth="1"/>
    <col min="11796" max="11797" width="7" style="6" bestFit="1" customWidth="1"/>
    <col min="11798" max="12027" width="9.140625" style="6"/>
    <col min="12028" max="12028" width="49.28515625" style="6" bestFit="1" customWidth="1"/>
    <col min="12029" max="12029" width="25" style="6" customWidth="1"/>
    <col min="12030" max="12030" width="21.28515625" style="6" customWidth="1"/>
    <col min="12031" max="12031" width="16.28515625" style="6" bestFit="1" customWidth="1"/>
    <col min="12032" max="12032" width="17.85546875" style="6" bestFit="1" customWidth="1"/>
    <col min="12033" max="12033" width="18.5703125" style="6" bestFit="1" customWidth="1"/>
    <col min="12034" max="12037" width="17.42578125" style="6" bestFit="1" customWidth="1"/>
    <col min="12038" max="12038" width="17.42578125" style="6" customWidth="1"/>
    <col min="12039" max="12039" width="19.28515625" style="6" customWidth="1"/>
    <col min="12040" max="12040" width="17.5703125" style="6" bestFit="1" customWidth="1"/>
    <col min="12041" max="12041" width="18.28515625" style="6" customWidth="1"/>
    <col min="12042" max="12042" width="30.140625" style="6" customWidth="1"/>
    <col min="12043" max="12043" width="19" style="6" customWidth="1"/>
    <col min="12044" max="12044" width="20" style="6" customWidth="1"/>
    <col min="12045" max="12045" width="16.5703125" style="6" customWidth="1"/>
    <col min="12046" max="12046" width="16.42578125" style="6" customWidth="1"/>
    <col min="12047" max="12051" width="6" style="6" bestFit="1" customWidth="1"/>
    <col min="12052" max="12053" width="7" style="6" bestFit="1" customWidth="1"/>
    <col min="12054" max="12283" width="9.140625" style="6"/>
    <col min="12284" max="12284" width="49.28515625" style="6" bestFit="1" customWidth="1"/>
    <col min="12285" max="12285" width="25" style="6" customWidth="1"/>
    <col min="12286" max="12286" width="21.28515625" style="6" customWidth="1"/>
    <col min="12287" max="12287" width="16.28515625" style="6" bestFit="1" customWidth="1"/>
    <col min="12288" max="12288" width="17.85546875" style="6" bestFit="1" customWidth="1"/>
    <col min="12289" max="12289" width="18.5703125" style="6" bestFit="1" customWidth="1"/>
    <col min="12290" max="12293" width="17.42578125" style="6" bestFit="1" customWidth="1"/>
    <col min="12294" max="12294" width="17.42578125" style="6" customWidth="1"/>
    <col min="12295" max="12295" width="19.28515625" style="6" customWidth="1"/>
    <col min="12296" max="12296" width="17.5703125" style="6" bestFit="1" customWidth="1"/>
    <col min="12297" max="12297" width="18.28515625" style="6" customWidth="1"/>
    <col min="12298" max="12298" width="30.140625" style="6" customWidth="1"/>
    <col min="12299" max="12299" width="19" style="6" customWidth="1"/>
    <col min="12300" max="12300" width="20" style="6" customWidth="1"/>
    <col min="12301" max="12301" width="16.5703125" style="6" customWidth="1"/>
    <col min="12302" max="12302" width="16.42578125" style="6" customWidth="1"/>
    <col min="12303" max="12307" width="6" style="6" bestFit="1" customWidth="1"/>
    <col min="12308" max="12309" width="7" style="6" bestFit="1" customWidth="1"/>
    <col min="12310" max="12539" width="9.140625" style="6"/>
    <col min="12540" max="12540" width="49.28515625" style="6" bestFit="1" customWidth="1"/>
    <col min="12541" max="12541" width="25" style="6" customWidth="1"/>
    <col min="12542" max="12542" width="21.28515625" style="6" customWidth="1"/>
    <col min="12543" max="12543" width="16.28515625" style="6" bestFit="1" customWidth="1"/>
    <col min="12544" max="12544" width="17.85546875" style="6" bestFit="1" customWidth="1"/>
    <col min="12545" max="12545" width="18.5703125" style="6" bestFit="1" customWidth="1"/>
    <col min="12546" max="12549" width="17.42578125" style="6" bestFit="1" customWidth="1"/>
    <col min="12550" max="12550" width="17.42578125" style="6" customWidth="1"/>
    <col min="12551" max="12551" width="19.28515625" style="6" customWidth="1"/>
    <col min="12552" max="12552" width="17.5703125" style="6" bestFit="1" customWidth="1"/>
    <col min="12553" max="12553" width="18.28515625" style="6" customWidth="1"/>
    <col min="12554" max="12554" width="30.140625" style="6" customWidth="1"/>
    <col min="12555" max="12555" width="19" style="6" customWidth="1"/>
    <col min="12556" max="12556" width="20" style="6" customWidth="1"/>
    <col min="12557" max="12557" width="16.5703125" style="6" customWidth="1"/>
    <col min="12558" max="12558" width="16.42578125" style="6" customWidth="1"/>
    <col min="12559" max="12563" width="6" style="6" bestFit="1" customWidth="1"/>
    <col min="12564" max="12565" width="7" style="6" bestFit="1" customWidth="1"/>
    <col min="12566" max="12795" width="9.140625" style="6"/>
    <col min="12796" max="12796" width="49.28515625" style="6" bestFit="1" customWidth="1"/>
    <col min="12797" max="12797" width="25" style="6" customWidth="1"/>
    <col min="12798" max="12798" width="21.28515625" style="6" customWidth="1"/>
    <col min="12799" max="12799" width="16.28515625" style="6" bestFit="1" customWidth="1"/>
    <col min="12800" max="12800" width="17.85546875" style="6" bestFit="1" customWidth="1"/>
    <col min="12801" max="12801" width="18.5703125" style="6" bestFit="1" customWidth="1"/>
    <col min="12802" max="12805" width="17.42578125" style="6" bestFit="1" customWidth="1"/>
    <col min="12806" max="12806" width="17.42578125" style="6" customWidth="1"/>
    <col min="12807" max="12807" width="19.28515625" style="6" customWidth="1"/>
    <col min="12808" max="12808" width="17.5703125" style="6" bestFit="1" customWidth="1"/>
    <col min="12809" max="12809" width="18.28515625" style="6" customWidth="1"/>
    <col min="12810" max="12810" width="30.140625" style="6" customWidth="1"/>
    <col min="12811" max="12811" width="19" style="6" customWidth="1"/>
    <col min="12812" max="12812" width="20" style="6" customWidth="1"/>
    <col min="12813" max="12813" width="16.5703125" style="6" customWidth="1"/>
    <col min="12814" max="12814" width="16.42578125" style="6" customWidth="1"/>
    <col min="12815" max="12819" width="6" style="6" bestFit="1" customWidth="1"/>
    <col min="12820" max="12821" width="7" style="6" bestFit="1" customWidth="1"/>
    <col min="12822" max="13051" width="9.140625" style="6"/>
    <col min="13052" max="13052" width="49.28515625" style="6" bestFit="1" customWidth="1"/>
    <col min="13053" max="13053" width="25" style="6" customWidth="1"/>
    <col min="13054" max="13054" width="21.28515625" style="6" customWidth="1"/>
    <col min="13055" max="13055" width="16.28515625" style="6" bestFit="1" customWidth="1"/>
    <col min="13056" max="13056" width="17.85546875" style="6" bestFit="1" customWidth="1"/>
    <col min="13057" max="13057" width="18.5703125" style="6" bestFit="1" customWidth="1"/>
    <col min="13058" max="13061" width="17.42578125" style="6" bestFit="1" customWidth="1"/>
    <col min="13062" max="13062" width="17.42578125" style="6" customWidth="1"/>
    <col min="13063" max="13063" width="19.28515625" style="6" customWidth="1"/>
    <col min="13064" max="13064" width="17.5703125" style="6" bestFit="1" customWidth="1"/>
    <col min="13065" max="13065" width="18.28515625" style="6" customWidth="1"/>
    <col min="13066" max="13066" width="30.140625" style="6" customWidth="1"/>
    <col min="13067" max="13067" width="19" style="6" customWidth="1"/>
    <col min="13068" max="13068" width="20" style="6" customWidth="1"/>
    <col min="13069" max="13069" width="16.5703125" style="6" customWidth="1"/>
    <col min="13070" max="13070" width="16.42578125" style="6" customWidth="1"/>
    <col min="13071" max="13075" width="6" style="6" bestFit="1" customWidth="1"/>
    <col min="13076" max="13077" width="7" style="6" bestFit="1" customWidth="1"/>
    <col min="13078" max="13307" width="9.140625" style="6"/>
    <col min="13308" max="13308" width="49.28515625" style="6" bestFit="1" customWidth="1"/>
    <col min="13309" max="13309" width="25" style="6" customWidth="1"/>
    <col min="13310" max="13310" width="21.28515625" style="6" customWidth="1"/>
    <col min="13311" max="13311" width="16.28515625" style="6" bestFit="1" customWidth="1"/>
    <col min="13312" max="13312" width="17.85546875" style="6" bestFit="1" customWidth="1"/>
    <col min="13313" max="13313" width="18.5703125" style="6" bestFit="1" customWidth="1"/>
    <col min="13314" max="13317" width="17.42578125" style="6" bestFit="1" customWidth="1"/>
    <col min="13318" max="13318" width="17.42578125" style="6" customWidth="1"/>
    <col min="13319" max="13319" width="19.28515625" style="6" customWidth="1"/>
    <col min="13320" max="13320" width="17.5703125" style="6" bestFit="1" customWidth="1"/>
    <col min="13321" max="13321" width="18.28515625" style="6" customWidth="1"/>
    <col min="13322" max="13322" width="30.140625" style="6" customWidth="1"/>
    <col min="13323" max="13323" width="19" style="6" customWidth="1"/>
    <col min="13324" max="13324" width="20" style="6" customWidth="1"/>
    <col min="13325" max="13325" width="16.5703125" style="6" customWidth="1"/>
    <col min="13326" max="13326" width="16.42578125" style="6" customWidth="1"/>
    <col min="13327" max="13331" width="6" style="6" bestFit="1" customWidth="1"/>
    <col min="13332" max="13333" width="7" style="6" bestFit="1" customWidth="1"/>
    <col min="13334" max="13563" width="9.140625" style="6"/>
    <col min="13564" max="13564" width="49.28515625" style="6" bestFit="1" customWidth="1"/>
    <col min="13565" max="13565" width="25" style="6" customWidth="1"/>
    <col min="13566" max="13566" width="21.28515625" style="6" customWidth="1"/>
    <col min="13567" max="13567" width="16.28515625" style="6" bestFit="1" customWidth="1"/>
    <col min="13568" max="13568" width="17.85546875" style="6" bestFit="1" customWidth="1"/>
    <col min="13569" max="13569" width="18.5703125" style="6" bestFit="1" customWidth="1"/>
    <col min="13570" max="13573" width="17.42578125" style="6" bestFit="1" customWidth="1"/>
    <col min="13574" max="13574" width="17.42578125" style="6" customWidth="1"/>
    <col min="13575" max="13575" width="19.28515625" style="6" customWidth="1"/>
    <col min="13576" max="13576" width="17.5703125" style="6" bestFit="1" customWidth="1"/>
    <col min="13577" max="13577" width="18.28515625" style="6" customWidth="1"/>
    <col min="13578" max="13578" width="30.140625" style="6" customWidth="1"/>
    <col min="13579" max="13579" width="19" style="6" customWidth="1"/>
    <col min="13580" max="13580" width="20" style="6" customWidth="1"/>
    <col min="13581" max="13581" width="16.5703125" style="6" customWidth="1"/>
    <col min="13582" max="13582" width="16.42578125" style="6" customWidth="1"/>
    <col min="13583" max="13587" width="6" style="6" bestFit="1" customWidth="1"/>
    <col min="13588" max="13589" width="7" style="6" bestFit="1" customWidth="1"/>
    <col min="13590" max="13819" width="9.140625" style="6"/>
    <col min="13820" max="13820" width="49.28515625" style="6" bestFit="1" customWidth="1"/>
    <col min="13821" max="13821" width="25" style="6" customWidth="1"/>
    <col min="13822" max="13822" width="21.28515625" style="6" customWidth="1"/>
    <col min="13823" max="13823" width="16.28515625" style="6" bestFit="1" customWidth="1"/>
    <col min="13824" max="13824" width="17.85546875" style="6" bestFit="1" customWidth="1"/>
    <col min="13825" max="13825" width="18.5703125" style="6" bestFit="1" customWidth="1"/>
    <col min="13826" max="13829" width="17.42578125" style="6" bestFit="1" customWidth="1"/>
    <col min="13830" max="13830" width="17.42578125" style="6" customWidth="1"/>
    <col min="13831" max="13831" width="19.28515625" style="6" customWidth="1"/>
    <col min="13832" max="13832" width="17.5703125" style="6" bestFit="1" customWidth="1"/>
    <col min="13833" max="13833" width="18.28515625" style="6" customWidth="1"/>
    <col min="13834" max="13834" width="30.140625" style="6" customWidth="1"/>
    <col min="13835" max="13835" width="19" style="6" customWidth="1"/>
    <col min="13836" max="13836" width="20" style="6" customWidth="1"/>
    <col min="13837" max="13837" width="16.5703125" style="6" customWidth="1"/>
    <col min="13838" max="13838" width="16.42578125" style="6" customWidth="1"/>
    <col min="13839" max="13843" width="6" style="6" bestFit="1" customWidth="1"/>
    <col min="13844" max="13845" width="7" style="6" bestFit="1" customWidth="1"/>
    <col min="13846" max="14075" width="9.140625" style="6"/>
    <col min="14076" max="14076" width="49.28515625" style="6" bestFit="1" customWidth="1"/>
    <col min="14077" max="14077" width="25" style="6" customWidth="1"/>
    <col min="14078" max="14078" width="21.28515625" style="6" customWidth="1"/>
    <col min="14079" max="14079" width="16.28515625" style="6" bestFit="1" customWidth="1"/>
    <col min="14080" max="14080" width="17.85546875" style="6" bestFit="1" customWidth="1"/>
    <col min="14081" max="14081" width="18.5703125" style="6" bestFit="1" customWidth="1"/>
    <col min="14082" max="14085" width="17.42578125" style="6" bestFit="1" customWidth="1"/>
    <col min="14086" max="14086" width="17.42578125" style="6" customWidth="1"/>
    <col min="14087" max="14087" width="19.28515625" style="6" customWidth="1"/>
    <col min="14088" max="14088" width="17.5703125" style="6" bestFit="1" customWidth="1"/>
    <col min="14089" max="14089" width="18.28515625" style="6" customWidth="1"/>
    <col min="14090" max="14090" width="30.140625" style="6" customWidth="1"/>
    <col min="14091" max="14091" width="19" style="6" customWidth="1"/>
    <col min="14092" max="14092" width="20" style="6" customWidth="1"/>
    <col min="14093" max="14093" width="16.5703125" style="6" customWidth="1"/>
    <col min="14094" max="14094" width="16.42578125" style="6" customWidth="1"/>
    <col min="14095" max="14099" width="6" style="6" bestFit="1" customWidth="1"/>
    <col min="14100" max="14101" width="7" style="6" bestFit="1" customWidth="1"/>
    <col min="14102" max="14331" width="9.140625" style="6"/>
    <col min="14332" max="14332" width="49.28515625" style="6" bestFit="1" customWidth="1"/>
    <col min="14333" max="14333" width="25" style="6" customWidth="1"/>
    <col min="14334" max="14334" width="21.28515625" style="6" customWidth="1"/>
    <col min="14335" max="14335" width="16.28515625" style="6" bestFit="1" customWidth="1"/>
    <col min="14336" max="14336" width="17.85546875" style="6" bestFit="1" customWidth="1"/>
    <col min="14337" max="14337" width="18.5703125" style="6" bestFit="1" customWidth="1"/>
    <col min="14338" max="14341" width="17.42578125" style="6" bestFit="1" customWidth="1"/>
    <col min="14342" max="14342" width="17.42578125" style="6" customWidth="1"/>
    <col min="14343" max="14343" width="19.28515625" style="6" customWidth="1"/>
    <col min="14344" max="14344" width="17.5703125" style="6" bestFit="1" customWidth="1"/>
    <col min="14345" max="14345" width="18.28515625" style="6" customWidth="1"/>
    <col min="14346" max="14346" width="30.140625" style="6" customWidth="1"/>
    <col min="14347" max="14347" width="19" style="6" customWidth="1"/>
    <col min="14348" max="14348" width="20" style="6" customWidth="1"/>
    <col min="14349" max="14349" width="16.5703125" style="6" customWidth="1"/>
    <col min="14350" max="14350" width="16.42578125" style="6" customWidth="1"/>
    <col min="14351" max="14355" width="6" style="6" bestFit="1" customWidth="1"/>
    <col min="14356" max="14357" width="7" style="6" bestFit="1" customWidth="1"/>
    <col min="14358" max="14587" width="9.140625" style="6"/>
    <col min="14588" max="14588" width="49.28515625" style="6" bestFit="1" customWidth="1"/>
    <col min="14589" max="14589" width="25" style="6" customWidth="1"/>
    <col min="14590" max="14590" width="21.28515625" style="6" customWidth="1"/>
    <col min="14591" max="14591" width="16.28515625" style="6" bestFit="1" customWidth="1"/>
    <col min="14592" max="14592" width="17.85546875" style="6" bestFit="1" customWidth="1"/>
    <col min="14593" max="14593" width="18.5703125" style="6" bestFit="1" customWidth="1"/>
    <col min="14594" max="14597" width="17.42578125" style="6" bestFit="1" customWidth="1"/>
    <col min="14598" max="14598" width="17.42578125" style="6" customWidth="1"/>
    <col min="14599" max="14599" width="19.28515625" style="6" customWidth="1"/>
    <col min="14600" max="14600" width="17.5703125" style="6" bestFit="1" customWidth="1"/>
    <col min="14601" max="14601" width="18.28515625" style="6" customWidth="1"/>
    <col min="14602" max="14602" width="30.140625" style="6" customWidth="1"/>
    <col min="14603" max="14603" width="19" style="6" customWidth="1"/>
    <col min="14604" max="14604" width="20" style="6" customWidth="1"/>
    <col min="14605" max="14605" width="16.5703125" style="6" customWidth="1"/>
    <col min="14606" max="14606" width="16.42578125" style="6" customWidth="1"/>
    <col min="14607" max="14611" width="6" style="6" bestFit="1" customWidth="1"/>
    <col min="14612" max="14613" width="7" style="6" bestFit="1" customWidth="1"/>
    <col min="14614" max="14843" width="9.140625" style="6"/>
    <col min="14844" max="14844" width="49.28515625" style="6" bestFit="1" customWidth="1"/>
    <col min="14845" max="14845" width="25" style="6" customWidth="1"/>
    <col min="14846" max="14846" width="21.28515625" style="6" customWidth="1"/>
    <col min="14847" max="14847" width="16.28515625" style="6" bestFit="1" customWidth="1"/>
    <col min="14848" max="14848" width="17.85546875" style="6" bestFit="1" customWidth="1"/>
    <col min="14849" max="14849" width="18.5703125" style="6" bestFit="1" customWidth="1"/>
    <col min="14850" max="14853" width="17.42578125" style="6" bestFit="1" customWidth="1"/>
    <col min="14854" max="14854" width="17.42578125" style="6" customWidth="1"/>
    <col min="14855" max="14855" width="19.28515625" style="6" customWidth="1"/>
    <col min="14856" max="14856" width="17.5703125" style="6" bestFit="1" customWidth="1"/>
    <col min="14857" max="14857" width="18.28515625" style="6" customWidth="1"/>
    <col min="14858" max="14858" width="30.140625" style="6" customWidth="1"/>
    <col min="14859" max="14859" width="19" style="6" customWidth="1"/>
    <col min="14860" max="14860" width="20" style="6" customWidth="1"/>
    <col min="14861" max="14861" width="16.5703125" style="6" customWidth="1"/>
    <col min="14862" max="14862" width="16.42578125" style="6" customWidth="1"/>
    <col min="14863" max="14867" width="6" style="6" bestFit="1" customWidth="1"/>
    <col min="14868" max="14869" width="7" style="6" bestFit="1" customWidth="1"/>
    <col min="14870" max="15099" width="9.140625" style="6"/>
    <col min="15100" max="15100" width="49.28515625" style="6" bestFit="1" customWidth="1"/>
    <col min="15101" max="15101" width="25" style="6" customWidth="1"/>
    <col min="15102" max="15102" width="21.28515625" style="6" customWidth="1"/>
    <col min="15103" max="15103" width="16.28515625" style="6" bestFit="1" customWidth="1"/>
    <col min="15104" max="15104" width="17.85546875" style="6" bestFit="1" customWidth="1"/>
    <col min="15105" max="15105" width="18.5703125" style="6" bestFit="1" customWidth="1"/>
    <col min="15106" max="15109" width="17.42578125" style="6" bestFit="1" customWidth="1"/>
    <col min="15110" max="15110" width="17.42578125" style="6" customWidth="1"/>
    <col min="15111" max="15111" width="19.28515625" style="6" customWidth="1"/>
    <col min="15112" max="15112" width="17.5703125" style="6" bestFit="1" customWidth="1"/>
    <col min="15113" max="15113" width="18.28515625" style="6" customWidth="1"/>
    <col min="15114" max="15114" width="30.140625" style="6" customWidth="1"/>
    <col min="15115" max="15115" width="19" style="6" customWidth="1"/>
    <col min="15116" max="15116" width="20" style="6" customWidth="1"/>
    <col min="15117" max="15117" width="16.5703125" style="6" customWidth="1"/>
    <col min="15118" max="15118" width="16.42578125" style="6" customWidth="1"/>
    <col min="15119" max="15123" width="6" style="6" bestFit="1" customWidth="1"/>
    <col min="15124" max="15125" width="7" style="6" bestFit="1" customWidth="1"/>
    <col min="15126" max="15355" width="9.140625" style="6"/>
    <col min="15356" max="15356" width="49.28515625" style="6" bestFit="1" customWidth="1"/>
    <col min="15357" max="15357" width="25" style="6" customWidth="1"/>
    <col min="15358" max="15358" width="21.28515625" style="6" customWidth="1"/>
    <col min="15359" max="15359" width="16.28515625" style="6" bestFit="1" customWidth="1"/>
    <col min="15360" max="15360" width="17.85546875" style="6" bestFit="1" customWidth="1"/>
    <col min="15361" max="15361" width="18.5703125" style="6" bestFit="1" customWidth="1"/>
    <col min="15362" max="15365" width="17.42578125" style="6" bestFit="1" customWidth="1"/>
    <col min="15366" max="15366" width="17.42578125" style="6" customWidth="1"/>
    <col min="15367" max="15367" width="19.28515625" style="6" customWidth="1"/>
    <col min="15368" max="15368" width="17.5703125" style="6" bestFit="1" customWidth="1"/>
    <col min="15369" max="15369" width="18.28515625" style="6" customWidth="1"/>
    <col min="15370" max="15370" width="30.140625" style="6" customWidth="1"/>
    <col min="15371" max="15371" width="19" style="6" customWidth="1"/>
    <col min="15372" max="15372" width="20" style="6" customWidth="1"/>
    <col min="15373" max="15373" width="16.5703125" style="6" customWidth="1"/>
    <col min="15374" max="15374" width="16.42578125" style="6" customWidth="1"/>
    <col min="15375" max="15379" width="6" style="6" bestFit="1" customWidth="1"/>
    <col min="15380" max="15381" width="7" style="6" bestFit="1" customWidth="1"/>
    <col min="15382" max="15611" width="9.140625" style="6"/>
    <col min="15612" max="15612" width="49.28515625" style="6" bestFit="1" customWidth="1"/>
    <col min="15613" max="15613" width="25" style="6" customWidth="1"/>
    <col min="15614" max="15614" width="21.28515625" style="6" customWidth="1"/>
    <col min="15615" max="15615" width="16.28515625" style="6" bestFit="1" customWidth="1"/>
    <col min="15616" max="15616" width="17.85546875" style="6" bestFit="1" customWidth="1"/>
    <col min="15617" max="15617" width="18.5703125" style="6" bestFit="1" customWidth="1"/>
    <col min="15618" max="15621" width="17.42578125" style="6" bestFit="1" customWidth="1"/>
    <col min="15622" max="15622" width="17.42578125" style="6" customWidth="1"/>
    <col min="15623" max="15623" width="19.28515625" style="6" customWidth="1"/>
    <col min="15624" max="15624" width="17.5703125" style="6" bestFit="1" customWidth="1"/>
    <col min="15625" max="15625" width="18.28515625" style="6" customWidth="1"/>
    <col min="15626" max="15626" width="30.140625" style="6" customWidth="1"/>
    <col min="15627" max="15627" width="19" style="6" customWidth="1"/>
    <col min="15628" max="15628" width="20" style="6" customWidth="1"/>
    <col min="15629" max="15629" width="16.5703125" style="6" customWidth="1"/>
    <col min="15630" max="15630" width="16.42578125" style="6" customWidth="1"/>
    <col min="15631" max="15635" width="6" style="6" bestFit="1" customWidth="1"/>
    <col min="15636" max="15637" width="7" style="6" bestFit="1" customWidth="1"/>
    <col min="15638" max="15867" width="9.140625" style="6"/>
    <col min="15868" max="15868" width="49.28515625" style="6" bestFit="1" customWidth="1"/>
    <col min="15869" max="15869" width="25" style="6" customWidth="1"/>
    <col min="15870" max="15870" width="21.28515625" style="6" customWidth="1"/>
    <col min="15871" max="15871" width="16.28515625" style="6" bestFit="1" customWidth="1"/>
    <col min="15872" max="15872" width="17.85546875" style="6" bestFit="1" customWidth="1"/>
    <col min="15873" max="15873" width="18.5703125" style="6" bestFit="1" customWidth="1"/>
    <col min="15874" max="15877" width="17.42578125" style="6" bestFit="1" customWidth="1"/>
    <col min="15878" max="15878" width="17.42578125" style="6" customWidth="1"/>
    <col min="15879" max="15879" width="19.28515625" style="6" customWidth="1"/>
    <col min="15880" max="15880" width="17.5703125" style="6" bestFit="1" customWidth="1"/>
    <col min="15881" max="15881" width="18.28515625" style="6" customWidth="1"/>
    <col min="15882" max="15882" width="30.140625" style="6" customWidth="1"/>
    <col min="15883" max="15883" width="19" style="6" customWidth="1"/>
    <col min="15884" max="15884" width="20" style="6" customWidth="1"/>
    <col min="15885" max="15885" width="16.5703125" style="6" customWidth="1"/>
    <col min="15886" max="15886" width="16.42578125" style="6" customWidth="1"/>
    <col min="15887" max="15891" width="6" style="6" bestFit="1" customWidth="1"/>
    <col min="15892" max="15893" width="7" style="6" bestFit="1" customWidth="1"/>
    <col min="15894" max="16123" width="9.140625" style="6"/>
    <col min="16124" max="16124" width="49.28515625" style="6" bestFit="1" customWidth="1"/>
    <col min="16125" max="16125" width="25" style="6" customWidth="1"/>
    <col min="16126" max="16126" width="21.28515625" style="6" customWidth="1"/>
    <col min="16127" max="16127" width="16.28515625" style="6" bestFit="1" customWidth="1"/>
    <col min="16128" max="16128" width="17.85546875" style="6" bestFit="1" customWidth="1"/>
    <col min="16129" max="16129" width="18.5703125" style="6" bestFit="1" customWidth="1"/>
    <col min="16130" max="16133" width="17.42578125" style="6" bestFit="1" customWidth="1"/>
    <col min="16134" max="16134" width="17.42578125" style="6" customWidth="1"/>
    <col min="16135" max="16135" width="19.28515625" style="6" customWidth="1"/>
    <col min="16136" max="16136" width="17.5703125" style="6" bestFit="1" customWidth="1"/>
    <col min="16137" max="16137" width="18.28515625" style="6" customWidth="1"/>
    <col min="16138" max="16138" width="30.140625" style="6" customWidth="1"/>
    <col min="16139" max="16139" width="19" style="6" customWidth="1"/>
    <col min="16140" max="16140" width="20" style="6" customWidth="1"/>
    <col min="16141" max="16141" width="16.5703125" style="6" customWidth="1"/>
    <col min="16142" max="16142" width="16.42578125" style="6" customWidth="1"/>
    <col min="16143" max="16147" width="6" style="6" bestFit="1" customWidth="1"/>
    <col min="16148" max="16149" width="7" style="6" bestFit="1" customWidth="1"/>
    <col min="16150" max="16384" width="9.140625" style="6"/>
  </cols>
  <sheetData>
    <row r="1" spans="1:21" ht="18.75" customHeight="1" x14ac:dyDescent="0.25">
      <c r="B1" s="7"/>
      <c r="C1" s="7"/>
      <c r="D1" s="7"/>
      <c r="E1" s="7"/>
      <c r="F1" s="8"/>
      <c r="G1" s="8"/>
      <c r="H1" s="9"/>
      <c r="I1" s="9"/>
      <c r="J1" s="9"/>
      <c r="K1" s="9"/>
      <c r="L1" s="9"/>
      <c r="M1" s="9"/>
      <c r="N1" s="9"/>
    </row>
    <row r="2" spans="1:21" ht="18.75" customHeight="1" x14ac:dyDescent="0.25">
      <c r="B2" s="7"/>
      <c r="C2" s="7"/>
      <c r="D2" s="7"/>
      <c r="E2" s="7"/>
      <c r="F2" s="8"/>
      <c r="G2" s="8"/>
      <c r="H2" s="9"/>
      <c r="I2" s="9"/>
      <c r="J2" s="9"/>
      <c r="K2" s="9"/>
      <c r="L2" s="9"/>
      <c r="M2" s="9"/>
      <c r="N2" s="9"/>
    </row>
    <row r="3" spans="1:21" ht="18.75" customHeight="1" x14ac:dyDescent="0.25">
      <c r="B3" s="7"/>
      <c r="C3" s="7"/>
      <c r="D3" s="7"/>
      <c r="E3" s="7"/>
      <c r="F3" s="8"/>
      <c r="G3" s="8"/>
      <c r="H3" s="9"/>
      <c r="I3" s="9"/>
      <c r="J3" s="9"/>
      <c r="K3" s="9"/>
      <c r="L3" s="9"/>
      <c r="M3" s="9"/>
      <c r="N3" s="9"/>
    </row>
    <row r="4" spans="1:21" ht="18.75" customHeight="1" x14ac:dyDescent="0.25">
      <c r="B4" s="7"/>
      <c r="C4" s="7"/>
      <c r="D4" s="7"/>
      <c r="E4" s="7"/>
      <c r="F4" s="8"/>
      <c r="G4" s="8"/>
      <c r="H4" s="9"/>
      <c r="I4" s="9"/>
      <c r="J4" s="9"/>
      <c r="K4" s="9"/>
      <c r="L4" s="9"/>
      <c r="M4" s="9"/>
      <c r="N4" s="9"/>
    </row>
    <row r="5" spans="1:21" x14ac:dyDescent="0.25">
      <c r="B5" s="2" t="s">
        <v>0</v>
      </c>
      <c r="C5" s="2"/>
      <c r="D5" s="2"/>
      <c r="E5" s="2"/>
      <c r="F5" s="2"/>
      <c r="G5" s="2"/>
      <c r="H5" s="2"/>
    </row>
    <row r="6" spans="1:21" x14ac:dyDescent="0.25">
      <c r="B6" s="1" t="s">
        <v>1</v>
      </c>
      <c r="C6" s="1"/>
      <c r="D6" s="1"/>
      <c r="E6" s="1"/>
      <c r="F6" s="1"/>
      <c r="G6" s="1"/>
      <c r="H6" s="1"/>
    </row>
    <row r="7" spans="1:21" x14ac:dyDescent="0.25">
      <c r="B7" s="2" t="s">
        <v>2</v>
      </c>
      <c r="C7" s="2"/>
      <c r="D7" s="2"/>
      <c r="E7" s="2"/>
      <c r="F7" s="2"/>
      <c r="G7" s="2"/>
      <c r="H7" s="2"/>
    </row>
    <row r="8" spans="1:21" x14ac:dyDescent="0.25">
      <c r="B8" s="10" t="s">
        <v>3</v>
      </c>
      <c r="C8" s="10"/>
      <c r="D8" s="10"/>
      <c r="E8" s="10"/>
      <c r="F8" s="10"/>
      <c r="G8" s="10"/>
      <c r="H8" s="10"/>
    </row>
    <row r="9" spans="1:21" x14ac:dyDescent="0.25">
      <c r="H9" s="12"/>
      <c r="I9" s="12"/>
      <c r="J9" s="12"/>
      <c r="K9" s="12"/>
      <c r="L9" s="12"/>
      <c r="M9" s="12"/>
      <c r="N9" s="12"/>
    </row>
    <row r="10" spans="1:21" ht="54.75" customHeight="1" x14ac:dyDescent="0.25">
      <c r="B10" s="32"/>
      <c r="C10" s="33" t="s">
        <v>4</v>
      </c>
      <c r="D10" s="33" t="s">
        <v>5</v>
      </c>
      <c r="E10" s="33" t="s">
        <v>6</v>
      </c>
      <c r="F10" s="34" t="s">
        <v>7</v>
      </c>
      <c r="G10" s="34" t="s">
        <v>8</v>
      </c>
      <c r="H10" s="33" t="s">
        <v>4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/>
      <c r="T10" s="13"/>
      <c r="U10" s="13"/>
    </row>
    <row r="11" spans="1:21" x14ac:dyDescent="0.25">
      <c r="B11" s="14" t="s">
        <v>14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1"/>
      <c r="P11" s="11"/>
      <c r="Q11" s="11"/>
      <c r="R11" s="11"/>
      <c r="S11" s="11"/>
      <c r="T11" s="11"/>
      <c r="U11" s="11"/>
    </row>
    <row r="12" spans="1:21" x14ac:dyDescent="0.25">
      <c r="B12" s="5" t="s">
        <v>15</v>
      </c>
      <c r="C12" s="16">
        <f>SUM(C13:C17)</f>
        <v>57813227.549999997</v>
      </c>
      <c r="D12" s="16">
        <f>SUM(D13:D17)</f>
        <v>411686889</v>
      </c>
      <c r="E12" s="16">
        <f>SUM(E13:E17)</f>
        <v>418108602</v>
      </c>
      <c r="F12" s="8">
        <f t="shared" ref="F12:G12" si="0">SUM(F13:F17)</f>
        <v>29203460.909999996</v>
      </c>
      <c r="G12" s="8">
        <f t="shared" si="0"/>
        <v>28609766.640000001</v>
      </c>
      <c r="H12" s="16">
        <f>SUM(H13:H17)</f>
        <v>57813227.549999997</v>
      </c>
      <c r="I12" s="16">
        <f t="shared" ref="I12:I43" si="1">SUM(F12:G12)</f>
        <v>57813227.549999997</v>
      </c>
      <c r="J12" s="16" t="e">
        <f>SUM(#REF!)</f>
        <v>#REF!</v>
      </c>
      <c r="K12" s="16" t="e">
        <f>SUM(#REF!)</f>
        <v>#REF!</v>
      </c>
      <c r="L12" s="16" t="e">
        <f>SUM(#REF!)</f>
        <v>#REF!</v>
      </c>
      <c r="M12" s="17">
        <f t="shared" ref="M12:M43" si="2">IFERROR(H12/E12,0)</f>
        <v>0.13827323158015295</v>
      </c>
      <c r="N12" s="17"/>
    </row>
    <row r="13" spans="1:21" x14ac:dyDescent="0.25">
      <c r="A13" s="6" t="str">
        <f>LEFT(B13,5)</f>
        <v>2.1.1</v>
      </c>
      <c r="B13" s="18" t="s">
        <v>16</v>
      </c>
      <c r="C13" s="19">
        <f>SUM(F13:G13)</f>
        <v>49019384.719999999</v>
      </c>
      <c r="D13" s="19">
        <f>IFERROR(VLOOKUP(A13,'[1]CONSOLIDADO GENERAL'!C7:G401,3,FALSE),0)</f>
        <v>319644558</v>
      </c>
      <c r="E13" s="19">
        <f>IFERROR(VLOOKUP(A13,'[1]CONSOLIDADO GENERAL'!C7:H401,5,FALSE),0)</f>
        <v>322291531.53000003</v>
      </c>
      <c r="F13" s="11">
        <f>IFERROR(VLOOKUP(A13,'[1]CONSOLIDADO GENERAL'!C7:I401,6,FALSE),0)</f>
        <v>24783736.259999998</v>
      </c>
      <c r="G13" s="11">
        <f>IFERROR(VLOOKUP(A13,'[1]Ejecución CONS 2023'!$C$11:$Q$403,5,FALSE),0)</f>
        <v>24235648.460000001</v>
      </c>
      <c r="H13" s="19">
        <f>SUM(F13:G13)</f>
        <v>49019384.719999999</v>
      </c>
      <c r="I13" s="19">
        <f t="shared" si="1"/>
        <v>49019384.719999999</v>
      </c>
      <c r="J13" s="19" t="e">
        <f>SUM(#REF!)</f>
        <v>#REF!</v>
      </c>
      <c r="K13" s="19" t="e">
        <f>SUM(#REF!)</f>
        <v>#REF!</v>
      </c>
      <c r="L13" s="19" t="e">
        <f>SUM(#REF!)</f>
        <v>#REF!</v>
      </c>
      <c r="M13" s="20">
        <f t="shared" si="2"/>
        <v>0.15209640938219038</v>
      </c>
      <c r="N13" s="20"/>
    </row>
    <row r="14" spans="1:21" x14ac:dyDescent="0.25">
      <c r="A14" s="6" t="str">
        <f t="shared" ref="A14:A68" si="3">LEFT(B14,5)</f>
        <v>2.1.2</v>
      </c>
      <c r="B14" s="18" t="s">
        <v>17</v>
      </c>
      <c r="C14" s="19">
        <f>SUM(F14:G14)</f>
        <v>1386000</v>
      </c>
      <c r="D14" s="19">
        <f>IFERROR(VLOOKUP(A14,'[1]CONSOLIDADO GENERAL'!C8:G402,3,FALSE),0)</f>
        <v>47803690</v>
      </c>
      <c r="E14" s="19">
        <f>IFERROR(VLOOKUP(A14,'[1]CONSOLIDADO GENERAL'!C8:H402,5,FALSE),0)</f>
        <v>50078676.630000003</v>
      </c>
      <c r="F14" s="11">
        <f>IFERROR(VLOOKUP(A14,'[1]CONSOLIDADO GENERAL'!C8:I402,6,FALSE),0)</f>
        <v>686500</v>
      </c>
      <c r="G14" s="11">
        <f>IFERROR(VLOOKUP(A14,'[1]Ejecución CONS 2023'!$C$11:$Q$403,5,FALSE),0)</f>
        <v>699500</v>
      </c>
      <c r="H14" s="19">
        <f>SUM(F14:G14)</f>
        <v>1386000</v>
      </c>
      <c r="I14" s="19">
        <f t="shared" si="1"/>
        <v>1386000</v>
      </c>
      <c r="J14" s="19" t="e">
        <f>SUM(#REF!)</f>
        <v>#REF!</v>
      </c>
      <c r="K14" s="19" t="e">
        <f>SUM(#REF!)</f>
        <v>#REF!</v>
      </c>
      <c r="L14" s="19" t="e">
        <f>SUM(#REF!)</f>
        <v>#REF!</v>
      </c>
      <c r="M14" s="20">
        <f t="shared" si="2"/>
        <v>2.7676450203352746E-2</v>
      </c>
      <c r="N14" s="20"/>
    </row>
    <row r="15" spans="1:21" x14ac:dyDescent="0.25">
      <c r="A15" s="6" t="str">
        <f t="shared" si="3"/>
        <v>2.1.3</v>
      </c>
      <c r="B15" s="18" t="s">
        <v>18</v>
      </c>
      <c r="C15" s="19">
        <f>SUM(F15:G15)</f>
        <v>0</v>
      </c>
      <c r="D15" s="19">
        <f>IFERROR(VLOOKUP(A15,'[1]CONSOLIDADO GENERAL'!C9:G403,3,FALSE),0)</f>
        <v>0</v>
      </c>
      <c r="E15" s="19">
        <f>IFERROR(VLOOKUP(A15,'[1]CONSOLIDADO GENERAL'!C9:H403,5,FALSE),0)</f>
        <v>0</v>
      </c>
      <c r="F15" s="11">
        <f>IFERROR(VLOOKUP(A15,'[1]CONSOLIDADO GENERAL'!C9:I403,6,FALSE),0)</f>
        <v>0</v>
      </c>
      <c r="G15" s="11">
        <f>IFERROR(VLOOKUP(A15,'[1]Ejecución CONS 2023'!$C$11:$Q$403,5,FALSE),0)</f>
        <v>0</v>
      </c>
      <c r="H15" s="19">
        <f>SUM(F15:G15)</f>
        <v>0</v>
      </c>
      <c r="I15" s="19">
        <f t="shared" si="1"/>
        <v>0</v>
      </c>
      <c r="J15" s="19" t="e">
        <f>SUM(#REF!)</f>
        <v>#REF!</v>
      </c>
      <c r="K15" s="19" t="e">
        <f>SUM(#REF!)</f>
        <v>#REF!</v>
      </c>
      <c r="L15" s="19" t="e">
        <f>SUM(#REF!)</f>
        <v>#REF!</v>
      </c>
      <c r="M15" s="19">
        <f t="shared" si="2"/>
        <v>0</v>
      </c>
      <c r="N15" s="20"/>
    </row>
    <row r="16" spans="1:21" x14ac:dyDescent="0.25">
      <c r="A16" s="6" t="str">
        <f t="shared" si="3"/>
        <v>2.1.4</v>
      </c>
      <c r="B16" s="18" t="s">
        <v>19</v>
      </c>
      <c r="C16" s="19">
        <f>SUM(F16:G16)</f>
        <v>0</v>
      </c>
      <c r="D16" s="19">
        <f>IFERROR(VLOOKUP(A16,'[1]CONSOLIDADO GENERAL'!C10:G404,3,FALSE),0)</f>
        <v>0</v>
      </c>
      <c r="E16" s="19">
        <f>IFERROR(VLOOKUP(A16,'[1]CONSOLIDADO GENERAL'!C10:H404,5,FALSE),0)</f>
        <v>0</v>
      </c>
      <c r="F16" s="11">
        <f>IFERROR(VLOOKUP(A16,'[1]CONSOLIDADO GENERAL'!C10:I404,6,FALSE),0)</f>
        <v>0</v>
      </c>
      <c r="G16" s="11">
        <f>IFERROR(VLOOKUP(A16,'[1]Ejecución CONS 2023'!$C$11:$Q$403,5,FALSE),0)</f>
        <v>0</v>
      </c>
      <c r="H16" s="19">
        <f>SUM(F16:G16)</f>
        <v>0</v>
      </c>
      <c r="I16" s="19">
        <f t="shared" si="1"/>
        <v>0</v>
      </c>
      <c r="J16" s="19" t="e">
        <f>SUM(#REF!)</f>
        <v>#REF!</v>
      </c>
      <c r="K16" s="19" t="e">
        <f>SUM(#REF!)</f>
        <v>#REF!</v>
      </c>
      <c r="L16" s="19" t="e">
        <f>SUM(#REF!)</f>
        <v>#REF!</v>
      </c>
      <c r="M16" s="19">
        <f t="shared" si="2"/>
        <v>0</v>
      </c>
      <c r="N16" s="20"/>
    </row>
    <row r="17" spans="1:14" x14ac:dyDescent="0.25">
      <c r="A17" s="6" t="str">
        <f t="shared" si="3"/>
        <v>2.1.5</v>
      </c>
      <c r="B17" s="18" t="s">
        <v>20</v>
      </c>
      <c r="C17" s="19">
        <f>SUM(F17:G17)</f>
        <v>7407842.8300000001</v>
      </c>
      <c r="D17" s="19">
        <f>IFERROR(VLOOKUP(A17,'[1]CONSOLIDADO GENERAL'!C11:G405,3,FALSE),0)</f>
        <v>44238641</v>
      </c>
      <c r="E17" s="19">
        <f>IFERROR(VLOOKUP(A17,'[1]CONSOLIDADO GENERAL'!C11:H405,5,FALSE),0)</f>
        <v>45738393.840000004</v>
      </c>
      <c r="F17" s="11">
        <f>IFERROR(VLOOKUP(A17,'[1]CONSOLIDADO GENERAL'!C11:I405,6,FALSE),0)</f>
        <v>3733224.6500000004</v>
      </c>
      <c r="G17" s="11">
        <f>IFERROR(VLOOKUP(A17,'[1]Ejecución CONS 2023'!$C$11:$Q$403,5,FALSE),0)</f>
        <v>3674618.18</v>
      </c>
      <c r="H17" s="19">
        <f>SUM(F17:G17)</f>
        <v>7407842.8300000001</v>
      </c>
      <c r="I17" s="19">
        <f t="shared" si="1"/>
        <v>7407842.8300000001</v>
      </c>
      <c r="J17" s="19" t="e">
        <f>SUM(#REF!)</f>
        <v>#REF!</v>
      </c>
      <c r="K17" s="19" t="e">
        <f>SUM(#REF!)</f>
        <v>#REF!</v>
      </c>
      <c r="L17" s="19" t="e">
        <f>SUM(#REF!)</f>
        <v>#REF!</v>
      </c>
      <c r="M17" s="20">
        <f t="shared" si="2"/>
        <v>0.16196114922429902</v>
      </c>
      <c r="N17" s="20"/>
    </row>
    <row r="18" spans="1:14" x14ac:dyDescent="0.25">
      <c r="A18" s="6" t="str">
        <f t="shared" si="3"/>
        <v>2.2 -</v>
      </c>
      <c r="B18" s="5" t="s">
        <v>21</v>
      </c>
      <c r="C18" s="21">
        <f>SUM(C19:C27)</f>
        <v>5858303.3100000005</v>
      </c>
      <c r="D18" s="21">
        <f>SUM(D19:D27)</f>
        <v>78765689</v>
      </c>
      <c r="E18" s="21">
        <f>SUM(E19:E27)</f>
        <v>94029305.599999994</v>
      </c>
      <c r="F18" s="8">
        <f t="shared" ref="F18:G18" si="4">SUM(F19:F27)</f>
        <v>2084434.06</v>
      </c>
      <c r="G18" s="8">
        <f t="shared" si="4"/>
        <v>3773869.25</v>
      </c>
      <c r="H18" s="21">
        <f>SUM(H19:H27)</f>
        <v>5858303.3100000005</v>
      </c>
      <c r="I18" s="21">
        <f t="shared" si="1"/>
        <v>5858303.3100000005</v>
      </c>
      <c r="J18" s="21" t="e">
        <f>SUM(#REF!)</f>
        <v>#REF!</v>
      </c>
      <c r="K18" s="21" t="e">
        <f>SUM(#REF!)</f>
        <v>#REF!</v>
      </c>
      <c r="L18" s="21" t="e">
        <f>SUM(#REF!)</f>
        <v>#REF!</v>
      </c>
      <c r="M18" s="17">
        <f t="shared" si="2"/>
        <v>6.2302951963946022E-2</v>
      </c>
      <c r="N18" s="17"/>
    </row>
    <row r="19" spans="1:14" x14ac:dyDescent="0.25">
      <c r="A19" s="6" t="str">
        <f t="shared" si="3"/>
        <v>2.2.1</v>
      </c>
      <c r="B19" s="18" t="s">
        <v>22</v>
      </c>
      <c r="C19" s="19">
        <f t="shared" ref="C19:C27" si="5">SUM(F19:G19)</f>
        <v>3999354.12</v>
      </c>
      <c r="D19" s="19">
        <f>IFERROR(VLOOKUP(A19,'[1]CONSOLIDADO GENERAL'!C13:G407,3,FALSE),0)</f>
        <v>29257818</v>
      </c>
      <c r="E19" s="19">
        <f>IFERROR(VLOOKUP(A19,'[1]CONSOLIDADO GENERAL'!C13:H407,5,FALSE),0)</f>
        <v>35197522.600000001</v>
      </c>
      <c r="F19" s="11">
        <f>IFERROR(VLOOKUP(A19,'[1]CONSOLIDADO GENERAL'!C13:I407,6,FALSE),0)</f>
        <v>1802867.25</v>
      </c>
      <c r="G19" s="11">
        <f>IFERROR(VLOOKUP(A19,'[1]Ejecución CONS 2023'!$C$11:$Q$403,5,FALSE),0)</f>
        <v>2196486.87</v>
      </c>
      <c r="H19" s="19">
        <f t="shared" ref="H19:H27" si="6">SUM(F19:G19)</f>
        <v>3999354.12</v>
      </c>
      <c r="I19" s="19">
        <f t="shared" si="1"/>
        <v>3999354.12</v>
      </c>
      <c r="J19" s="19" t="e">
        <f>SUM(#REF!)</f>
        <v>#REF!</v>
      </c>
      <c r="K19" s="19" t="e">
        <f>SUM(#REF!)</f>
        <v>#REF!</v>
      </c>
      <c r="L19" s="19" t="e">
        <f>SUM(#REF!)</f>
        <v>#REF!</v>
      </c>
      <c r="M19" s="20">
        <f t="shared" si="2"/>
        <v>0.11362601184891348</v>
      </c>
      <c r="N19" s="20"/>
    </row>
    <row r="20" spans="1:14" x14ac:dyDescent="0.25">
      <c r="A20" s="6" t="str">
        <f t="shared" si="3"/>
        <v>2.2.2</v>
      </c>
      <c r="B20" s="18" t="s">
        <v>23</v>
      </c>
      <c r="C20" s="19">
        <f t="shared" si="5"/>
        <v>0</v>
      </c>
      <c r="D20" s="19">
        <f>IFERROR(VLOOKUP(A20,'[1]CONSOLIDADO GENERAL'!C14:G408,3,FALSE),0)</f>
        <v>2000000</v>
      </c>
      <c r="E20" s="19">
        <f>IFERROR(VLOOKUP(A20,'[1]CONSOLIDADO GENERAL'!C14:H408,5,FALSE),0)</f>
        <v>3002625</v>
      </c>
      <c r="F20" s="11">
        <f>IFERROR(VLOOKUP(A20,'[1]CONSOLIDADO GENERAL'!C14:I408,6,FALSE),0)</f>
        <v>0</v>
      </c>
      <c r="G20" s="11">
        <f>IFERROR(VLOOKUP(A20,'[1]Ejecución CONS 2023'!$C$11:$Q$403,5,FALSE),0)</f>
        <v>0</v>
      </c>
      <c r="H20" s="19">
        <f t="shared" si="6"/>
        <v>0</v>
      </c>
      <c r="I20" s="19">
        <f t="shared" si="1"/>
        <v>0</v>
      </c>
      <c r="J20" s="19" t="e">
        <f>SUM(#REF!)</f>
        <v>#REF!</v>
      </c>
      <c r="K20" s="19" t="e">
        <f>SUM(#REF!)</f>
        <v>#REF!</v>
      </c>
      <c r="L20" s="19" t="e">
        <f>SUM(#REF!)</f>
        <v>#REF!</v>
      </c>
      <c r="M20" s="19">
        <f t="shared" si="2"/>
        <v>0</v>
      </c>
      <c r="N20" s="20"/>
    </row>
    <row r="21" spans="1:14" x14ac:dyDescent="0.25">
      <c r="A21" s="6" t="str">
        <f t="shared" si="3"/>
        <v>2.2.3</v>
      </c>
      <c r="B21" s="18" t="s">
        <v>24</v>
      </c>
      <c r="C21" s="19">
        <f t="shared" si="5"/>
        <v>0</v>
      </c>
      <c r="D21" s="19">
        <f>IFERROR(VLOOKUP(A21,'[1]CONSOLIDADO GENERAL'!C15:G409,3,FALSE),0)</f>
        <v>0</v>
      </c>
      <c r="E21" s="19">
        <f>IFERROR(VLOOKUP(A21,'[1]CONSOLIDADO GENERAL'!C15:H409,5,FALSE),0)</f>
        <v>0</v>
      </c>
      <c r="F21" s="11">
        <f>IFERROR(VLOOKUP(A21,'[1]CONSOLIDADO GENERAL'!C15:I409,6,FALSE),0)</f>
        <v>0</v>
      </c>
      <c r="G21" s="11">
        <f>IFERROR(VLOOKUP(A21,'[1]Ejecución CONS 2023'!$C$11:$Q$403,5,FALSE),0)</f>
        <v>0</v>
      </c>
      <c r="H21" s="19">
        <f t="shared" si="6"/>
        <v>0</v>
      </c>
      <c r="I21" s="19">
        <f t="shared" si="1"/>
        <v>0</v>
      </c>
      <c r="J21" s="19" t="e">
        <f>SUM(#REF!)</f>
        <v>#REF!</v>
      </c>
      <c r="K21" s="19" t="e">
        <f>SUM(#REF!)</f>
        <v>#REF!</v>
      </c>
      <c r="L21" s="19" t="e">
        <f>SUM(#REF!)</f>
        <v>#REF!</v>
      </c>
      <c r="M21" s="19">
        <f t="shared" si="2"/>
        <v>0</v>
      </c>
      <c r="N21" s="20"/>
    </row>
    <row r="22" spans="1:14" ht="18" customHeight="1" x14ac:dyDescent="0.25">
      <c r="A22" s="6" t="str">
        <f t="shared" si="3"/>
        <v>2.2.4</v>
      </c>
      <c r="B22" s="18" t="s">
        <v>25</v>
      </c>
      <c r="C22" s="19">
        <f t="shared" si="5"/>
        <v>0</v>
      </c>
      <c r="D22" s="19">
        <f>IFERROR(VLOOKUP(A22,'[1]CONSOLIDADO GENERAL'!C16:G410,3,FALSE),0)</f>
        <v>150000</v>
      </c>
      <c r="E22" s="19">
        <f>IFERROR(VLOOKUP(A22,'[1]CONSOLIDADO GENERAL'!C16:H410,5,FALSE),0)</f>
        <v>150000</v>
      </c>
      <c r="F22" s="11">
        <f>IFERROR(VLOOKUP(A22,'[1]CONSOLIDADO GENERAL'!C16:I410,6,FALSE),0)</f>
        <v>0</v>
      </c>
      <c r="G22" s="11">
        <f>IFERROR(VLOOKUP(A22,'[1]Ejecución CONS 2023'!$C$11:$Q$403,5,FALSE),0)</f>
        <v>0</v>
      </c>
      <c r="H22" s="19">
        <f t="shared" si="6"/>
        <v>0</v>
      </c>
      <c r="I22" s="19">
        <f t="shared" si="1"/>
        <v>0</v>
      </c>
      <c r="J22" s="19" t="e">
        <f>SUM(#REF!)</f>
        <v>#REF!</v>
      </c>
      <c r="K22" s="19" t="e">
        <f>SUM(#REF!)</f>
        <v>#REF!</v>
      </c>
      <c r="L22" s="19" t="e">
        <f>SUM(#REF!)</f>
        <v>#REF!</v>
      </c>
      <c r="M22" s="20">
        <f t="shared" si="2"/>
        <v>0</v>
      </c>
      <c r="N22" s="20"/>
    </row>
    <row r="23" spans="1:14" x14ac:dyDescent="0.25">
      <c r="A23" s="6" t="str">
        <f>LEFT(B23,5)</f>
        <v>2.2.5</v>
      </c>
      <c r="B23" s="18" t="s">
        <v>26</v>
      </c>
      <c r="C23" s="19">
        <f t="shared" si="5"/>
        <v>277855.2</v>
      </c>
      <c r="D23" s="19">
        <f>IFERROR(VLOOKUP(A23,'[1]CONSOLIDADO GENERAL'!C17:G411,3,FALSE),0)</f>
        <v>6986064</v>
      </c>
      <c r="E23" s="19">
        <f>IFERROR(VLOOKUP(A23,'[1]CONSOLIDADO GENERAL'!C17:H411,5,FALSE),0)</f>
        <v>1850260.7300000004</v>
      </c>
      <c r="F23" s="11">
        <f>IFERROR(VLOOKUP(A23,'[1]CONSOLIDADO GENERAL'!C17:I411,6,FALSE),0)</f>
        <v>150383.04000000001</v>
      </c>
      <c r="G23" s="11">
        <f>IFERROR(VLOOKUP(A23,'[1]Ejecución CONS 2023'!$C$11:$Q$403,5,FALSE),0)</f>
        <v>127472.16</v>
      </c>
      <c r="H23" s="19">
        <f t="shared" si="6"/>
        <v>277855.2</v>
      </c>
      <c r="I23" s="19">
        <f t="shared" si="1"/>
        <v>277855.2</v>
      </c>
      <c r="J23" s="19" t="e">
        <f>SUM(#REF!)</f>
        <v>#REF!</v>
      </c>
      <c r="K23" s="19" t="e">
        <f>SUM(#REF!)</f>
        <v>#REF!</v>
      </c>
      <c r="L23" s="19" t="e">
        <f>SUM(#REF!)</f>
        <v>#REF!</v>
      </c>
      <c r="M23" s="19">
        <f t="shared" si="2"/>
        <v>0.15017083565298386</v>
      </c>
      <c r="N23" s="20"/>
    </row>
    <row r="24" spans="1:14" x14ac:dyDescent="0.25">
      <c r="A24" s="6" t="str">
        <f t="shared" si="3"/>
        <v>2.2.6</v>
      </c>
      <c r="B24" s="18" t="s">
        <v>27</v>
      </c>
      <c r="C24" s="19">
        <f t="shared" si="5"/>
        <v>223511.94</v>
      </c>
      <c r="D24" s="19">
        <f>IFERROR(VLOOKUP(A24,'[1]CONSOLIDADO GENERAL'!C18:G412,3,FALSE),0)</f>
        <v>4105000</v>
      </c>
      <c r="E24" s="19">
        <f>IFERROR(VLOOKUP(A24,'[1]CONSOLIDADO GENERAL'!C18:H412,5,FALSE),0)</f>
        <v>5105000</v>
      </c>
      <c r="F24" s="11">
        <f>IFERROR(VLOOKUP(A24,'[1]CONSOLIDADO GENERAL'!C18:I412,6,FALSE),0)</f>
        <v>109412.77</v>
      </c>
      <c r="G24" s="11">
        <f>IFERROR(VLOOKUP(A24,'[1]Ejecución CONS 2023'!$C$11:$Q$403,5,FALSE),0)</f>
        <v>114099.17</v>
      </c>
      <c r="H24" s="19">
        <f t="shared" si="6"/>
        <v>223511.94</v>
      </c>
      <c r="I24" s="19">
        <f t="shared" si="1"/>
        <v>223511.94</v>
      </c>
      <c r="J24" s="19" t="e">
        <f>SUM(#REF!)</f>
        <v>#REF!</v>
      </c>
      <c r="K24" s="19" t="e">
        <f>SUM(#REF!)</f>
        <v>#REF!</v>
      </c>
      <c r="L24" s="19" t="e">
        <f>SUM(#REF!)</f>
        <v>#REF!</v>
      </c>
      <c r="M24" s="20">
        <f t="shared" si="2"/>
        <v>4.378294613124388E-2</v>
      </c>
      <c r="N24" s="20"/>
    </row>
    <row r="25" spans="1:14" ht="47.25" customHeight="1" x14ac:dyDescent="0.25">
      <c r="A25" s="6" t="str">
        <f t="shared" si="3"/>
        <v>2.2.7</v>
      </c>
      <c r="B25" s="18" t="s">
        <v>28</v>
      </c>
      <c r="C25" s="19">
        <f t="shared" si="5"/>
        <v>951160.79999999993</v>
      </c>
      <c r="D25" s="19">
        <f>IFERROR(VLOOKUP(A25,'[1]CONSOLIDADO GENERAL'!C19:G413,3,FALSE),0)</f>
        <v>7562009</v>
      </c>
      <c r="E25" s="19">
        <f>IFERROR(VLOOKUP(A25,'[1]CONSOLIDADO GENERAL'!C19:H413,5,FALSE),0)</f>
        <v>10756099.27</v>
      </c>
      <c r="F25" s="11">
        <f>IFERROR(VLOOKUP(A25,'[1]CONSOLIDADO GENERAL'!C19:I413,6,FALSE),0)</f>
        <v>21771</v>
      </c>
      <c r="G25" s="11">
        <f>IFERROR(VLOOKUP(A25,'[1]Ejecución CONS 2023'!$C$11:$Q$403,5,FALSE),0)</f>
        <v>929389.79999999993</v>
      </c>
      <c r="H25" s="19">
        <f t="shared" si="6"/>
        <v>951160.79999999993</v>
      </c>
      <c r="I25" s="19">
        <f t="shared" si="1"/>
        <v>951160.79999999993</v>
      </c>
      <c r="J25" s="19" t="e">
        <f>SUM(#REF!)</f>
        <v>#REF!</v>
      </c>
      <c r="K25" s="19" t="e">
        <f>SUM(#REF!)</f>
        <v>#REF!</v>
      </c>
      <c r="L25" s="19" t="e">
        <f>SUM(#REF!)</f>
        <v>#REF!</v>
      </c>
      <c r="M25" s="20">
        <f t="shared" si="2"/>
        <v>8.8429901595729693E-2</v>
      </c>
      <c r="N25" s="20"/>
    </row>
    <row r="26" spans="1:14" ht="31.5" x14ac:dyDescent="0.25">
      <c r="A26" s="6" t="str">
        <f t="shared" si="3"/>
        <v>2.2.8</v>
      </c>
      <c r="B26" s="18" t="s">
        <v>29</v>
      </c>
      <c r="C26" s="19">
        <f t="shared" si="5"/>
        <v>268252.94</v>
      </c>
      <c r="D26" s="19">
        <f>IFERROR(VLOOKUP(A26,'[1]CONSOLIDADO GENERAL'!C20:G414,3,FALSE),0)</f>
        <v>27445000</v>
      </c>
      <c r="E26" s="19">
        <f>IFERROR(VLOOKUP(A26,'[1]CONSOLIDADO GENERAL'!C20:H414,5,FALSE),0)</f>
        <v>31623000</v>
      </c>
      <c r="F26" s="11">
        <f>IFERROR(VLOOKUP(A26,'[1]CONSOLIDADO GENERAL'!C20:I414,6,FALSE),0)</f>
        <v>0</v>
      </c>
      <c r="G26" s="11">
        <f>IFERROR(VLOOKUP(A26,'[1]Ejecución CONS 2023'!$C$11:$Q$403,5,FALSE),0)</f>
        <v>268252.94</v>
      </c>
      <c r="H26" s="19">
        <f t="shared" si="6"/>
        <v>268252.94</v>
      </c>
      <c r="I26" s="19">
        <f t="shared" si="1"/>
        <v>268252.94</v>
      </c>
      <c r="J26" s="19" t="e">
        <f>SUM(#REF!)</f>
        <v>#REF!</v>
      </c>
      <c r="K26" s="19" t="e">
        <f>SUM(#REF!)</f>
        <v>#REF!</v>
      </c>
      <c r="L26" s="19" t="e">
        <f>SUM(#REF!)</f>
        <v>#REF!</v>
      </c>
      <c r="M26" s="20">
        <f t="shared" si="2"/>
        <v>8.4828428675331243E-3</v>
      </c>
      <c r="N26" s="20"/>
    </row>
    <row r="27" spans="1:14" x14ac:dyDescent="0.25">
      <c r="A27" s="6" t="str">
        <f t="shared" si="3"/>
        <v>2.2.9</v>
      </c>
      <c r="B27" s="18" t="s">
        <v>30</v>
      </c>
      <c r="C27" s="19">
        <f t="shared" si="5"/>
        <v>138168.31</v>
      </c>
      <c r="D27" s="19">
        <f>IFERROR(VLOOKUP(A27,'[1]CONSOLIDADO GENERAL'!C21:G415,3,FALSE),0)</f>
        <v>1259798</v>
      </c>
      <c r="E27" s="19">
        <f>IFERROR(VLOOKUP(A27,'[1]CONSOLIDADO GENERAL'!C21:H415,5,FALSE),0)</f>
        <v>6344798</v>
      </c>
      <c r="F27" s="11">
        <f>IFERROR(VLOOKUP(A27,'[1]CONSOLIDADO GENERAL'!C21:I415,6,FALSE),0)</f>
        <v>0</v>
      </c>
      <c r="G27" s="11">
        <f>IFERROR(VLOOKUP(A27,'[1]Ejecución CONS 2023'!$C$11:$Q$403,5,FALSE),0)</f>
        <v>138168.31</v>
      </c>
      <c r="H27" s="19">
        <f t="shared" si="6"/>
        <v>138168.31</v>
      </c>
      <c r="I27" s="19">
        <f t="shared" si="1"/>
        <v>138168.31</v>
      </c>
      <c r="J27" s="19" t="e">
        <f>SUM(#REF!)</f>
        <v>#REF!</v>
      </c>
      <c r="K27" s="19" t="e">
        <f>SUM(#REF!)</f>
        <v>#REF!</v>
      </c>
      <c r="L27" s="19" t="e">
        <f>SUM(#REF!)</f>
        <v>#REF!</v>
      </c>
      <c r="M27" s="20">
        <f t="shared" si="2"/>
        <v>2.1776628664931491E-2</v>
      </c>
      <c r="N27" s="20"/>
    </row>
    <row r="28" spans="1:14" x14ac:dyDescent="0.25">
      <c r="A28" s="6" t="str">
        <f t="shared" si="3"/>
        <v>2.3 -</v>
      </c>
      <c r="B28" s="5" t="s">
        <v>31</v>
      </c>
      <c r="C28" s="21">
        <f>SUM(C29:C37)</f>
        <v>166242.20000000001</v>
      </c>
      <c r="D28" s="21">
        <f>SUM(D29:D37)</f>
        <v>71988811</v>
      </c>
      <c r="E28" s="21">
        <f>SUM(E29:E37)</f>
        <v>69732754.939999998</v>
      </c>
      <c r="F28" s="8">
        <f t="shared" ref="F28:G28" si="7">SUM(F29:F37)</f>
        <v>0</v>
      </c>
      <c r="G28" s="8">
        <f t="shared" si="7"/>
        <v>166242.20000000001</v>
      </c>
      <c r="H28" s="21">
        <f>SUM(H29:H37)</f>
        <v>166242.20000000001</v>
      </c>
      <c r="I28" s="21">
        <f t="shared" si="1"/>
        <v>166242.20000000001</v>
      </c>
      <c r="J28" s="21" t="e">
        <f>SUM(#REF!)</f>
        <v>#REF!</v>
      </c>
      <c r="K28" s="21" t="e">
        <f>SUM(#REF!)</f>
        <v>#REF!</v>
      </c>
      <c r="L28" s="21" t="e">
        <f>SUM(#REF!)</f>
        <v>#REF!</v>
      </c>
      <c r="M28" s="17">
        <f t="shared" si="2"/>
        <v>2.3839901369598752E-3</v>
      </c>
      <c r="N28" s="17"/>
    </row>
    <row r="29" spans="1:14" x14ac:dyDescent="0.25">
      <c r="A29" s="6" t="str">
        <f t="shared" si="3"/>
        <v>2.3.1</v>
      </c>
      <c r="B29" s="18" t="s">
        <v>32</v>
      </c>
      <c r="C29" s="19">
        <f t="shared" ref="C29:C37" si="8">SUM(F29:G29)</f>
        <v>2850</v>
      </c>
      <c r="D29" s="19">
        <f>IFERROR(VLOOKUP(A29,'[1]CONSOLIDADO GENERAL'!C23:G417,3,FALSE),0)</f>
        <v>1299276</v>
      </c>
      <c r="E29" s="19">
        <f>IFERROR(VLOOKUP(A29,'[1]CONSOLIDADO GENERAL'!C23:H417,5,FALSE),0)</f>
        <v>3012276</v>
      </c>
      <c r="F29" s="11">
        <f>IFERROR(VLOOKUP(A29,'[1]CONSOLIDADO GENERAL'!C23:I417,6,FALSE),0)</f>
        <v>0</v>
      </c>
      <c r="G29" s="11">
        <f>IFERROR(VLOOKUP(A29,'[1]Ejecución CONS 2023'!$C$11:$Q$403,5,FALSE),0)</f>
        <v>2850</v>
      </c>
      <c r="H29" s="19">
        <f t="shared" ref="H29:H35" si="9">SUM(F29:G29)</f>
        <v>2850</v>
      </c>
      <c r="I29" s="19">
        <f t="shared" si="1"/>
        <v>2850</v>
      </c>
      <c r="J29" s="19" t="e">
        <f>SUM(#REF!)</f>
        <v>#REF!</v>
      </c>
      <c r="K29" s="19" t="e">
        <f>SUM(#REF!)</f>
        <v>#REF!</v>
      </c>
      <c r="L29" s="19" t="e">
        <f>SUM(#REF!)</f>
        <v>#REF!</v>
      </c>
      <c r="M29" s="20">
        <f t="shared" si="2"/>
        <v>9.4612844241364334E-4</v>
      </c>
      <c r="N29" s="20"/>
    </row>
    <row r="30" spans="1:14" x14ac:dyDescent="0.25">
      <c r="A30" s="6" t="str">
        <f t="shared" si="3"/>
        <v>2.3.2</v>
      </c>
      <c r="B30" s="18" t="s">
        <v>33</v>
      </c>
      <c r="C30" s="19">
        <f t="shared" si="8"/>
        <v>16225</v>
      </c>
      <c r="D30" s="19">
        <f>IFERROR(VLOOKUP(A30,'[1]CONSOLIDADO GENERAL'!C24:G418,3,FALSE),0)</f>
        <v>2260200</v>
      </c>
      <c r="E30" s="19">
        <f>IFERROR(VLOOKUP(A30,'[1]CONSOLIDADO GENERAL'!C24:H418,5,FALSE),0)</f>
        <v>3816180.6</v>
      </c>
      <c r="F30" s="11">
        <f>IFERROR(VLOOKUP(A30,'[1]CONSOLIDADO GENERAL'!C24:I418,6,FALSE),0)</f>
        <v>0</v>
      </c>
      <c r="G30" s="11">
        <f>IFERROR(VLOOKUP(A30,'[1]Ejecución CONS 2023'!$C$11:$Q$403,5,FALSE),0)</f>
        <v>16225</v>
      </c>
      <c r="H30" s="19">
        <f t="shared" si="9"/>
        <v>16225</v>
      </c>
      <c r="I30" s="19">
        <f t="shared" si="1"/>
        <v>16225</v>
      </c>
      <c r="J30" s="19" t="e">
        <f>SUM(#REF!)</f>
        <v>#REF!</v>
      </c>
      <c r="K30" s="19" t="e">
        <f>SUM(#REF!)</f>
        <v>#REF!</v>
      </c>
      <c r="L30" s="19" t="e">
        <f>SUM(#REF!)</f>
        <v>#REF!</v>
      </c>
      <c r="M30" s="19">
        <f t="shared" si="2"/>
        <v>4.2516331643214162E-3</v>
      </c>
      <c r="N30" s="20"/>
    </row>
    <row r="31" spans="1:14" x14ac:dyDescent="0.25">
      <c r="A31" s="6" t="str">
        <f t="shared" si="3"/>
        <v>2.3.3</v>
      </c>
      <c r="B31" s="18" t="s">
        <v>34</v>
      </c>
      <c r="C31" s="19">
        <f t="shared" si="8"/>
        <v>0</v>
      </c>
      <c r="D31" s="19">
        <f>IFERROR(VLOOKUP(A31,'[1]CONSOLIDADO GENERAL'!C25:G419,3,FALSE),0)</f>
        <v>8741471</v>
      </c>
      <c r="E31" s="19">
        <f>IFERROR(VLOOKUP(A31,'[1]CONSOLIDADO GENERAL'!C25:H419,5,FALSE),0)</f>
        <v>12292956</v>
      </c>
      <c r="F31" s="11">
        <f>IFERROR(VLOOKUP(A31,'[1]CONSOLIDADO GENERAL'!C25:I419,6,FALSE),0)</f>
        <v>0</v>
      </c>
      <c r="G31" s="11">
        <f>IFERROR(VLOOKUP(A31,'[1]Ejecución CONS 2023'!$C$11:$Q$403,5,FALSE),0)</f>
        <v>0</v>
      </c>
      <c r="H31" s="19">
        <f t="shared" si="9"/>
        <v>0</v>
      </c>
      <c r="I31" s="19">
        <f t="shared" si="1"/>
        <v>0</v>
      </c>
      <c r="J31" s="19" t="e">
        <f>SUM(#REF!)</f>
        <v>#REF!</v>
      </c>
      <c r="K31" s="19" t="e">
        <f>SUM(#REF!)</f>
        <v>#REF!</v>
      </c>
      <c r="L31" s="19" t="e">
        <f>SUM(#REF!)</f>
        <v>#REF!</v>
      </c>
      <c r="M31" s="20">
        <f t="shared" si="2"/>
        <v>0</v>
      </c>
      <c r="N31" s="20"/>
    </row>
    <row r="32" spans="1:14" ht="21" customHeight="1" x14ac:dyDescent="0.25">
      <c r="A32" s="6" t="s">
        <v>35</v>
      </c>
      <c r="B32" s="18" t="s">
        <v>36</v>
      </c>
      <c r="C32" s="19">
        <f t="shared" si="8"/>
        <v>0</v>
      </c>
      <c r="D32" s="19">
        <f>IFERROR(VLOOKUP(A32,'[1]CONSOLIDADO GENERAL'!C26:G420,3,FALSE),0)</f>
        <v>227355</v>
      </c>
      <c r="E32" s="19">
        <f>IFERROR(VLOOKUP(A32,'[1]CONSOLIDADO GENERAL'!C26:H420,5,FALSE),0)</f>
        <v>1593490.81</v>
      </c>
      <c r="F32" s="11">
        <f>IFERROR(VLOOKUP(A32,'[1]CONSOLIDADO GENERAL'!C26:I420,6,FALSE),0)</f>
        <v>0</v>
      </c>
      <c r="G32" s="11">
        <f>IFERROR(VLOOKUP(A32,'[1]Ejecución CONS 2023'!$C$11:$Q$403,5,FALSE),0)</f>
        <v>0</v>
      </c>
      <c r="H32" s="19">
        <f t="shared" si="9"/>
        <v>0</v>
      </c>
      <c r="I32" s="19">
        <f t="shared" si="1"/>
        <v>0</v>
      </c>
      <c r="J32" s="19" t="e">
        <f>SUM(#REF!)</f>
        <v>#REF!</v>
      </c>
      <c r="K32" s="19" t="e">
        <f>SUM(#REF!)</f>
        <v>#REF!</v>
      </c>
      <c r="L32" s="19" t="e">
        <f>SUM(#REF!)</f>
        <v>#REF!</v>
      </c>
      <c r="M32" s="19">
        <f t="shared" si="2"/>
        <v>0</v>
      </c>
      <c r="N32" s="20"/>
    </row>
    <row r="33" spans="1:14" ht="21" customHeight="1" x14ac:dyDescent="0.25">
      <c r="A33" s="6" t="str">
        <f t="shared" si="3"/>
        <v>2.3.5</v>
      </c>
      <c r="B33" s="18" t="s">
        <v>37</v>
      </c>
      <c r="C33" s="19">
        <f t="shared" si="8"/>
        <v>82305</v>
      </c>
      <c r="D33" s="19">
        <f>IFERROR(VLOOKUP(A33,'[1]CONSOLIDADO GENERAL'!C27:G421,3,FALSE),0)</f>
        <v>4000</v>
      </c>
      <c r="E33" s="19">
        <f>IFERROR(VLOOKUP(A33,'[1]CONSOLIDADO GENERAL'!C27:H421,5,FALSE),0)</f>
        <v>286305</v>
      </c>
      <c r="F33" s="11">
        <f>IFERROR(VLOOKUP(A33,'[1]CONSOLIDADO GENERAL'!C27:I421,6,FALSE),0)</f>
        <v>0</v>
      </c>
      <c r="G33" s="11">
        <f>IFERROR(VLOOKUP(A33,'[1]Ejecución CONS 2023'!$C$11:$Q$403,5,FALSE),0)</f>
        <v>82305</v>
      </c>
      <c r="H33" s="19">
        <f t="shared" si="9"/>
        <v>82305</v>
      </c>
      <c r="I33" s="19">
        <f t="shared" si="1"/>
        <v>82305</v>
      </c>
      <c r="J33" s="19" t="e">
        <f>SUM(#REF!)</f>
        <v>#REF!</v>
      </c>
      <c r="K33" s="19" t="e">
        <f>SUM(#REF!)</f>
        <v>#REF!</v>
      </c>
      <c r="L33" s="19" t="e">
        <f>SUM(#REF!)</f>
        <v>#REF!</v>
      </c>
      <c r="M33" s="19">
        <f t="shared" si="2"/>
        <v>0.28747314926389689</v>
      </c>
      <c r="N33" s="20"/>
    </row>
    <row r="34" spans="1:14" ht="21.75" customHeight="1" x14ac:dyDescent="0.25">
      <c r="A34" s="6" t="str">
        <f t="shared" si="3"/>
        <v>2.3.6</v>
      </c>
      <c r="B34" s="18" t="s">
        <v>38</v>
      </c>
      <c r="C34" s="19">
        <f t="shared" si="8"/>
        <v>0</v>
      </c>
      <c r="D34" s="19">
        <f>IFERROR(VLOOKUP(A34,'[1]CONSOLIDADO GENERAL'!C28:G422,3,FALSE),0)</f>
        <v>264006</v>
      </c>
      <c r="E34" s="19">
        <f>IFERROR(VLOOKUP(A34,'[1]CONSOLIDADO GENERAL'!C28:H422,5,FALSE),0)</f>
        <v>1219481</v>
      </c>
      <c r="F34" s="11">
        <f>IFERROR(VLOOKUP(A34,'[1]CONSOLIDADO GENERAL'!C28:I422,6,FALSE),0)</f>
        <v>0</v>
      </c>
      <c r="G34" s="11">
        <f>IFERROR(VLOOKUP(A34,'[1]Ejecución CONS 2023'!$C$11:$Q$403,5,FALSE),0)</f>
        <v>0</v>
      </c>
      <c r="H34" s="19">
        <f t="shared" si="9"/>
        <v>0</v>
      </c>
      <c r="I34" s="19">
        <f t="shared" si="1"/>
        <v>0</v>
      </c>
      <c r="J34" s="19" t="e">
        <f>SUM(#REF!)</f>
        <v>#REF!</v>
      </c>
      <c r="K34" s="19" t="e">
        <f>SUM(#REF!)</f>
        <v>#REF!</v>
      </c>
      <c r="L34" s="19" t="e">
        <f>SUM(#REF!)</f>
        <v>#REF!</v>
      </c>
      <c r="M34" s="19">
        <f t="shared" si="2"/>
        <v>0</v>
      </c>
      <c r="N34" s="20"/>
    </row>
    <row r="35" spans="1:14" ht="31.5" x14ac:dyDescent="0.25">
      <c r="A35" s="6" t="str">
        <f t="shared" si="3"/>
        <v>2.3.7</v>
      </c>
      <c r="B35" s="18" t="s">
        <v>39</v>
      </c>
      <c r="C35" s="19">
        <f t="shared" si="8"/>
        <v>14193</v>
      </c>
      <c r="D35" s="19">
        <f>IFERROR(VLOOKUP(A35,'[1]CONSOLIDADO GENERAL'!C29:G423,3,FALSE),0)</f>
        <v>6642621</v>
      </c>
      <c r="E35" s="19">
        <f>IFERROR(VLOOKUP(A35,'[1]CONSOLIDADO GENERAL'!C29:H423,5,FALSE),0)</f>
        <v>9838709.5</v>
      </c>
      <c r="F35" s="11">
        <f>IFERROR(VLOOKUP(A35,'[1]CONSOLIDADO GENERAL'!C29:I423,6,FALSE),0)</f>
        <v>0</v>
      </c>
      <c r="G35" s="11">
        <f>IFERROR(VLOOKUP(A35,'[1]Ejecución CONS 2023'!$C$11:$Q$403,5,FALSE),0)</f>
        <v>14193</v>
      </c>
      <c r="H35" s="19">
        <f t="shared" si="9"/>
        <v>14193</v>
      </c>
      <c r="I35" s="19">
        <f t="shared" si="1"/>
        <v>14193</v>
      </c>
      <c r="J35" s="19" t="e">
        <f>SUM(#REF!)</f>
        <v>#REF!</v>
      </c>
      <c r="K35" s="19" t="e">
        <f>SUM(#REF!)</f>
        <v>#REF!</v>
      </c>
      <c r="L35" s="19" t="e">
        <f>SUM(#REF!)</f>
        <v>#REF!</v>
      </c>
      <c r="M35" s="20">
        <f t="shared" si="2"/>
        <v>1.4425672391282617E-3</v>
      </c>
      <c r="N35" s="20"/>
    </row>
    <row r="36" spans="1:14" ht="31.5" x14ac:dyDescent="0.25">
      <c r="A36" s="6" t="str">
        <f t="shared" si="3"/>
        <v>2.3.8</v>
      </c>
      <c r="B36" s="18" t="s">
        <v>40</v>
      </c>
      <c r="C36" s="19">
        <f t="shared" si="8"/>
        <v>0</v>
      </c>
      <c r="D36" s="19">
        <f>IFERROR(VLOOKUP(A36,'[1]CONSOLIDADO GENERAL'!C30:G424,3,FALSE),0)</f>
        <v>0</v>
      </c>
      <c r="E36" s="19">
        <f>IFERROR(VLOOKUP(A36,'[1]CONSOLIDADO GENERAL'!C30:H424,5,FALSE),0)</f>
        <v>0</v>
      </c>
      <c r="F36" s="11">
        <f>IFERROR(VLOOKUP(A36,'[1]CONSOLIDADO GENERAL'!C30:I424,6,FALSE),0)</f>
        <v>0</v>
      </c>
      <c r="G36" s="11">
        <f>IFERROR(VLOOKUP(A36,'[1]Ejecución CONS 2023'!$C$11:$Q$403,5,FALSE),0)</f>
        <v>0</v>
      </c>
      <c r="H36" s="19"/>
      <c r="I36" s="19">
        <f t="shared" si="1"/>
        <v>0</v>
      </c>
      <c r="J36" s="19" t="e">
        <f>SUM(#REF!)</f>
        <v>#REF!</v>
      </c>
      <c r="K36" s="19" t="e">
        <f>SUM(#REF!)</f>
        <v>#REF!</v>
      </c>
      <c r="L36" s="19" t="e">
        <f>SUM(#REF!)</f>
        <v>#REF!</v>
      </c>
      <c r="M36" s="19">
        <f t="shared" si="2"/>
        <v>0</v>
      </c>
      <c r="N36" s="20"/>
    </row>
    <row r="37" spans="1:14" x14ac:dyDescent="0.25">
      <c r="A37" s="6" t="str">
        <f t="shared" si="3"/>
        <v>2.3.9</v>
      </c>
      <c r="B37" s="18" t="s">
        <v>41</v>
      </c>
      <c r="C37" s="19">
        <f t="shared" si="8"/>
        <v>50669.2</v>
      </c>
      <c r="D37" s="19">
        <f>IFERROR(VLOOKUP(A37,'[1]CONSOLIDADO GENERAL'!C31:G425,3,FALSE),0)</f>
        <v>52549882</v>
      </c>
      <c r="E37" s="19">
        <f>IFERROR(VLOOKUP(A37,'[1]CONSOLIDADO GENERAL'!C31:H425,5,FALSE),0)</f>
        <v>37673356.030000001</v>
      </c>
      <c r="F37" s="11">
        <f>IFERROR(VLOOKUP(A37,'[1]CONSOLIDADO GENERAL'!C31:I425,6,FALSE),0)</f>
        <v>0</v>
      </c>
      <c r="G37" s="11">
        <f>IFERROR(VLOOKUP(A37,'[1]Ejecución CONS 2023'!$C$11:$Q$403,5,FALSE),0)</f>
        <v>50669.2</v>
      </c>
      <c r="H37" s="19">
        <f>SUM(F37:G37)</f>
        <v>50669.2</v>
      </c>
      <c r="I37" s="19">
        <f t="shared" si="1"/>
        <v>50669.2</v>
      </c>
      <c r="J37" s="19" t="e">
        <f>SUM(#REF!)</f>
        <v>#REF!</v>
      </c>
      <c r="K37" s="19" t="e">
        <f>SUM(#REF!)</f>
        <v>#REF!</v>
      </c>
      <c r="L37" s="19" t="e">
        <f>SUM(#REF!)</f>
        <v>#REF!</v>
      </c>
      <c r="M37" s="20">
        <f t="shared" si="2"/>
        <v>1.3449611433515815E-3</v>
      </c>
      <c r="N37" s="20"/>
    </row>
    <row r="38" spans="1:14" x14ac:dyDescent="0.25">
      <c r="A38" s="6" t="str">
        <f t="shared" si="3"/>
        <v>2.4 -</v>
      </c>
      <c r="B38" s="5" t="s">
        <v>42</v>
      </c>
      <c r="C38" s="21">
        <f>SUM(C39:C45)</f>
        <v>0</v>
      </c>
      <c r="D38" s="21">
        <f>SUM(D39:D45)</f>
        <v>0</v>
      </c>
      <c r="E38" s="21">
        <f>SUM(E39:E45)</f>
        <v>0</v>
      </c>
      <c r="F38" s="8">
        <f>SUM(F40:F45)</f>
        <v>0</v>
      </c>
      <c r="G38" s="8">
        <f t="shared" ref="G38" si="10">SUM(G39:G45)</f>
        <v>0</v>
      </c>
      <c r="H38" s="21">
        <f>SUM(H39:H45)</f>
        <v>0</v>
      </c>
      <c r="I38" s="21">
        <f t="shared" si="1"/>
        <v>0</v>
      </c>
      <c r="J38" s="21" t="e">
        <f>SUM(#REF!)</f>
        <v>#REF!</v>
      </c>
      <c r="K38" s="21" t="e">
        <f>SUM(#REF!)</f>
        <v>#REF!</v>
      </c>
      <c r="L38" s="21" t="e">
        <f>SUM(#REF!)</f>
        <v>#REF!</v>
      </c>
      <c r="M38" s="21">
        <f t="shared" si="2"/>
        <v>0</v>
      </c>
      <c r="N38" s="17"/>
    </row>
    <row r="39" spans="1:14" x14ac:dyDescent="0.25">
      <c r="A39" s="6" t="str">
        <f t="shared" si="3"/>
        <v>2.4.1</v>
      </c>
      <c r="B39" s="18" t="s">
        <v>43</v>
      </c>
      <c r="C39" s="19">
        <f>SUM(F39:G39)</f>
        <v>0</v>
      </c>
      <c r="D39" s="19">
        <f>IFERROR(VLOOKUP(A39,'[1]CONSOLIDADO GENERAL'!C33:G427,3,FALSE),0)</f>
        <v>0</v>
      </c>
      <c r="E39" s="19">
        <f>IFERROR(VLOOKUP(A39,'[1]CONSOLIDADO GENERAL'!C33:H427,5,FALSE),0)</f>
        <v>0</v>
      </c>
      <c r="F39" s="11">
        <f>IFERROR(VLOOKUP(A39,'[1]CONSOLIDADO GENERAL'!C33:I427,6,FALSE),0)</f>
        <v>0</v>
      </c>
      <c r="G39" s="11">
        <f>IFERROR(VLOOKUP(A39,'[1]Ejecución CONS 2023'!$C$11:$Q$403,5,FALSE),0)</f>
        <v>0</v>
      </c>
      <c r="H39" s="19">
        <f>SUM(F39:G39)</f>
        <v>0</v>
      </c>
      <c r="I39" s="19">
        <f t="shared" si="1"/>
        <v>0</v>
      </c>
      <c r="J39" s="19" t="e">
        <f>SUM(#REF!)</f>
        <v>#REF!</v>
      </c>
      <c r="K39" s="19" t="e">
        <f>SUM(#REF!)</f>
        <v>#REF!</v>
      </c>
      <c r="L39" s="19" t="e">
        <f>SUM(#REF!)</f>
        <v>#REF!</v>
      </c>
      <c r="M39" s="19">
        <f t="shared" si="2"/>
        <v>0</v>
      </c>
      <c r="N39" s="20"/>
    </row>
    <row r="40" spans="1:14" ht="31.5" x14ac:dyDescent="0.25">
      <c r="A40" s="6" t="str">
        <f t="shared" si="3"/>
        <v>2.4.2</v>
      </c>
      <c r="B40" s="18" t="s">
        <v>44</v>
      </c>
      <c r="C40" s="19">
        <f>SUM(F40:G40)</f>
        <v>0</v>
      </c>
      <c r="D40" s="19">
        <f>IFERROR(VLOOKUP(A40,'[1]CONSOLIDADO GENERAL'!C34:G428,3,FALSE),0)</f>
        <v>0</v>
      </c>
      <c r="E40" s="19">
        <f>IFERROR(VLOOKUP(A40,'[1]CONSOLIDADO GENERAL'!C34:H428,5,FALSE),0)</f>
        <v>0</v>
      </c>
      <c r="F40" s="11">
        <f>IFERROR(VLOOKUP(A40,'[1]CONSOLIDADO GENERAL'!C34:I428,6,FALSE),0)</f>
        <v>0</v>
      </c>
      <c r="G40" s="11">
        <f>IFERROR(VLOOKUP(A40,'[1]Ejecución CONS 2023'!$C$11:$Q$403,5,FALSE),0)</f>
        <v>0</v>
      </c>
      <c r="H40" s="19">
        <f>SUM(F40:G40)</f>
        <v>0</v>
      </c>
      <c r="I40" s="19">
        <f t="shared" si="1"/>
        <v>0</v>
      </c>
      <c r="J40" s="19" t="e">
        <f>SUM(#REF!)</f>
        <v>#REF!</v>
      </c>
      <c r="K40" s="19" t="e">
        <f>SUM(#REF!)</f>
        <v>#REF!</v>
      </c>
      <c r="L40" s="19" t="e">
        <f>SUM(#REF!)</f>
        <v>#REF!</v>
      </c>
      <c r="M40" s="19">
        <f t="shared" si="2"/>
        <v>0</v>
      </c>
      <c r="N40" s="20"/>
    </row>
    <row r="41" spans="1:14" ht="31.5" x14ac:dyDescent="0.25">
      <c r="A41" s="6" t="str">
        <f t="shared" si="3"/>
        <v>2.4.3</v>
      </c>
      <c r="B41" s="18" t="s">
        <v>45</v>
      </c>
      <c r="C41" s="19">
        <f>SUM(F41:G41)</f>
        <v>0</v>
      </c>
      <c r="D41" s="19">
        <f>IFERROR(VLOOKUP(A41,'[1]CONSOLIDADO GENERAL'!C35:G429,3,FALSE),0)</f>
        <v>0</v>
      </c>
      <c r="E41" s="19">
        <f>IFERROR(VLOOKUP(A41,'[1]CONSOLIDADO GENERAL'!C35:H429,5,FALSE),0)</f>
        <v>0</v>
      </c>
      <c r="F41" s="11">
        <f>IFERROR(VLOOKUP(A41,'[1]CONSOLIDADO GENERAL'!C35:I429,6,FALSE),0)</f>
        <v>0</v>
      </c>
      <c r="G41" s="11">
        <f>IFERROR(VLOOKUP(A41,'[1]Ejecución CONS 2023'!$C$11:$Q$403,5,FALSE),0)</f>
        <v>0</v>
      </c>
      <c r="H41" s="19"/>
      <c r="I41" s="19">
        <f t="shared" si="1"/>
        <v>0</v>
      </c>
      <c r="J41" s="19" t="e">
        <f>SUM(#REF!)</f>
        <v>#REF!</v>
      </c>
      <c r="K41" s="19" t="e">
        <f>SUM(#REF!)</f>
        <v>#REF!</v>
      </c>
      <c r="L41" s="19" t="e">
        <f>SUM(#REF!)</f>
        <v>#REF!</v>
      </c>
      <c r="M41" s="19">
        <f t="shared" si="2"/>
        <v>0</v>
      </c>
      <c r="N41" s="20"/>
    </row>
    <row r="42" spans="1:14" ht="31.5" x14ac:dyDescent="0.25">
      <c r="A42" s="6" t="str">
        <f t="shared" si="3"/>
        <v>2.4.4</v>
      </c>
      <c r="B42" s="18" t="s">
        <v>46</v>
      </c>
      <c r="C42" s="19">
        <f>SUM(F42:G42)</f>
        <v>0</v>
      </c>
      <c r="D42" s="19">
        <f>IFERROR(VLOOKUP(A42,'[1]CONSOLIDADO GENERAL'!C36:G430,3,FALSE),0)</f>
        <v>0</v>
      </c>
      <c r="E42" s="19">
        <f>IFERROR(VLOOKUP(A42,'[1]CONSOLIDADO GENERAL'!C36:H430,5,FALSE),0)</f>
        <v>0</v>
      </c>
      <c r="F42" s="11">
        <f>IFERROR(VLOOKUP(A42,'[1]CONSOLIDADO GENERAL'!C36:I430,6,FALSE),0)</f>
        <v>0</v>
      </c>
      <c r="G42" s="11">
        <f>IFERROR(VLOOKUP(A42,'[1]Ejecución CONS 2023'!$C$11:$Q$403,5,FALSE),0)</f>
        <v>0</v>
      </c>
      <c r="H42" s="19">
        <f>SUM(F42:G42)</f>
        <v>0</v>
      </c>
      <c r="I42" s="19">
        <f t="shared" si="1"/>
        <v>0</v>
      </c>
      <c r="J42" s="19" t="e">
        <f>SUM(#REF!)</f>
        <v>#REF!</v>
      </c>
      <c r="K42" s="19" t="e">
        <f>SUM(#REF!)</f>
        <v>#REF!</v>
      </c>
      <c r="L42" s="19" t="e">
        <f>SUM(#REF!)</f>
        <v>#REF!</v>
      </c>
      <c r="M42" s="19">
        <f t="shared" si="2"/>
        <v>0</v>
      </c>
      <c r="N42" s="20"/>
    </row>
    <row r="43" spans="1:14" ht="31.5" x14ac:dyDescent="0.25">
      <c r="A43" s="6" t="str">
        <f t="shared" si="3"/>
        <v>2.4.5</v>
      </c>
      <c r="B43" s="18" t="s">
        <v>47</v>
      </c>
      <c r="C43" s="19"/>
      <c r="D43" s="19">
        <f>IFERROR(VLOOKUP(A43,'[1]CONSOLIDADO GENERAL'!C37:G431,3,FALSE),0)</f>
        <v>0</v>
      </c>
      <c r="E43" s="19">
        <f>IFERROR(VLOOKUP(A43,'[1]CONSOLIDADO GENERAL'!C37:H431,5,FALSE),0)</f>
        <v>0</v>
      </c>
      <c r="F43" s="11">
        <f>IFERROR(VLOOKUP(A43,'[1]CONSOLIDADO GENERAL'!C37:I431,6,FALSE),0)</f>
        <v>0</v>
      </c>
      <c r="G43" s="11">
        <f>IFERROR(VLOOKUP(A43,'[1]Ejecución CONS 2023'!$C$11:$Q$403,5,FALSE),0)</f>
        <v>0</v>
      </c>
      <c r="H43" s="19"/>
      <c r="I43" s="19">
        <f t="shared" si="1"/>
        <v>0</v>
      </c>
      <c r="J43" s="19" t="e">
        <f>SUM(#REF!)</f>
        <v>#REF!</v>
      </c>
      <c r="K43" s="19" t="e">
        <f>SUM(#REF!)</f>
        <v>#REF!</v>
      </c>
      <c r="L43" s="19" t="e">
        <f>SUM(#REF!)</f>
        <v>#REF!</v>
      </c>
      <c r="M43" s="19">
        <f t="shared" si="2"/>
        <v>0</v>
      </c>
      <c r="N43" s="20"/>
    </row>
    <row r="44" spans="1:14" x14ac:dyDescent="0.25">
      <c r="A44" s="6" t="str">
        <f t="shared" si="3"/>
        <v>2.4.7</v>
      </c>
      <c r="B44" s="18" t="s">
        <v>48</v>
      </c>
      <c r="C44" s="19">
        <f>SUM(F44:G44)</f>
        <v>0</v>
      </c>
      <c r="D44" s="19">
        <f>IFERROR(VLOOKUP(A44,'[1]CONSOLIDADO GENERAL'!C38:G432,3,FALSE),0)</f>
        <v>0</v>
      </c>
      <c r="E44" s="19">
        <f>IFERROR(VLOOKUP(A44,'[1]CONSOLIDADO GENERAL'!C38:H432,5,FALSE),0)</f>
        <v>0</v>
      </c>
      <c r="F44" s="11">
        <f>IFERROR(VLOOKUP(A44,'[1]CONSOLIDADO GENERAL'!C38:I432,6,FALSE),0)</f>
        <v>0</v>
      </c>
      <c r="G44" s="11">
        <f>IFERROR(VLOOKUP(A44,'[1]Ejecución CONS 2023'!$C$11:$Q$403,5,FALSE),0)</f>
        <v>0</v>
      </c>
      <c r="H44" s="19">
        <f>SUM(F44:G44)</f>
        <v>0</v>
      </c>
      <c r="I44" s="19">
        <f t="shared" ref="I44:I68" si="11">SUM(F44:G44)</f>
        <v>0</v>
      </c>
      <c r="J44" s="19" t="e">
        <f>SUM(#REF!)</f>
        <v>#REF!</v>
      </c>
      <c r="K44" s="19" t="e">
        <f>SUM(#REF!)</f>
        <v>#REF!</v>
      </c>
      <c r="L44" s="19" t="e">
        <f>SUM(#REF!)</f>
        <v>#REF!</v>
      </c>
      <c r="M44" s="19">
        <f t="shared" ref="M44:M69" si="12">IFERROR(H44/E44,0)</f>
        <v>0</v>
      </c>
      <c r="N44" s="20"/>
    </row>
    <row r="45" spans="1:14" ht="31.5" x14ac:dyDescent="0.25">
      <c r="A45" s="6" t="str">
        <f t="shared" si="3"/>
        <v>2.4.9</v>
      </c>
      <c r="B45" s="18" t="s">
        <v>49</v>
      </c>
      <c r="C45" s="19">
        <f>SUM(F45:G45)</f>
        <v>0</v>
      </c>
      <c r="D45" s="19">
        <f>IFERROR(VLOOKUP(A45,'[1]CONSOLIDADO GENERAL'!C39:G433,3,FALSE),0)</f>
        <v>0</v>
      </c>
      <c r="E45" s="19">
        <f>IFERROR(VLOOKUP(A45,'[1]CONSOLIDADO GENERAL'!C39:H433,5,FALSE),0)</f>
        <v>0</v>
      </c>
      <c r="F45" s="11">
        <f>IFERROR(VLOOKUP(A45,'[1]CONSOLIDADO GENERAL'!C39:I433,6,FALSE),0)</f>
        <v>0</v>
      </c>
      <c r="G45" s="11">
        <f>IFERROR(VLOOKUP(A45,'[1]Ejecución CONS 2023'!$C$11:$Q$403,5,FALSE),0)</f>
        <v>0</v>
      </c>
      <c r="H45" s="19">
        <f>SUM(F45:G45)</f>
        <v>0</v>
      </c>
      <c r="I45" s="19">
        <f t="shared" si="11"/>
        <v>0</v>
      </c>
      <c r="J45" s="19" t="e">
        <f>SUM(#REF!)</f>
        <v>#REF!</v>
      </c>
      <c r="K45" s="19" t="e">
        <f>SUM(#REF!)</f>
        <v>#REF!</v>
      </c>
      <c r="L45" s="19" t="e">
        <f>SUM(#REF!)</f>
        <v>#REF!</v>
      </c>
      <c r="M45" s="19">
        <f t="shared" si="12"/>
        <v>0</v>
      </c>
      <c r="N45" s="20"/>
    </row>
    <row r="46" spans="1:14" x14ac:dyDescent="0.25">
      <c r="A46" s="6" t="str">
        <f t="shared" si="3"/>
        <v>2.5 -</v>
      </c>
      <c r="B46" s="5" t="s">
        <v>50</v>
      </c>
      <c r="C46" s="21">
        <f>SUM(C47:C53)</f>
        <v>0</v>
      </c>
      <c r="D46" s="21">
        <f>SUM(D47:D53)</f>
        <v>0</v>
      </c>
      <c r="E46" s="21">
        <f>SUM(E47:E53)</f>
        <v>0</v>
      </c>
      <c r="F46" s="8">
        <f>IFERROR(VLOOKUP(A46,'[1]Ejecución CONS 2023'!$C$11:$Q$403,4,FALSE),0)+'[2]7213 Ejecución OAI '!F48</f>
        <v>0</v>
      </c>
      <c r="G46" s="8">
        <f t="shared" ref="G46" si="13">SUM(G47:G53)</f>
        <v>0</v>
      </c>
      <c r="H46" s="21">
        <f>SUM(H47:H53)</f>
        <v>0</v>
      </c>
      <c r="I46" s="21">
        <f t="shared" si="11"/>
        <v>0</v>
      </c>
      <c r="J46" s="21" t="e">
        <f>SUM(#REF!)</f>
        <v>#REF!</v>
      </c>
      <c r="K46" s="21" t="e">
        <f>SUM(#REF!)</f>
        <v>#REF!</v>
      </c>
      <c r="L46" s="21" t="e">
        <f>SUM(#REF!)</f>
        <v>#REF!</v>
      </c>
      <c r="M46" s="21">
        <f t="shared" si="12"/>
        <v>0</v>
      </c>
      <c r="N46" s="17"/>
    </row>
    <row r="47" spans="1:14" x14ac:dyDescent="0.25">
      <c r="A47" s="6" t="str">
        <f t="shared" si="3"/>
        <v>2.5.1</v>
      </c>
      <c r="B47" s="18" t="s">
        <v>51</v>
      </c>
      <c r="C47" s="19">
        <f t="shared" ref="C47:C53" si="14">SUM(F47:G47)</f>
        <v>0</v>
      </c>
      <c r="D47" s="19">
        <f>IFERROR(VLOOKUP(A47,'[1]CONSOLIDADO GENERAL'!C41:G435,3,FALSE),0)</f>
        <v>0</v>
      </c>
      <c r="E47" s="19">
        <f>IFERROR(VLOOKUP(A47,'[1]CONSOLIDADO GENERAL'!C41:H435,5,FALSE),0)</f>
        <v>0</v>
      </c>
      <c r="F47" s="11">
        <f>IFERROR(VLOOKUP(A47,'[1]CONSOLIDADO GENERAL'!C41:I435,6,FALSE),0)</f>
        <v>0</v>
      </c>
      <c r="G47" s="11">
        <f>IFERROR(VLOOKUP(A47,'[1]Ejecución CONS 2023'!$C$11:$Q$403,5,FALSE),0)</f>
        <v>0</v>
      </c>
      <c r="H47" s="19">
        <f>SUM(F47:G47)</f>
        <v>0</v>
      </c>
      <c r="I47" s="19">
        <f t="shared" si="11"/>
        <v>0</v>
      </c>
      <c r="J47" s="19" t="e">
        <f>SUM(#REF!)</f>
        <v>#REF!</v>
      </c>
      <c r="K47" s="19" t="e">
        <f>SUM(#REF!)</f>
        <v>#REF!</v>
      </c>
      <c r="L47" s="19" t="e">
        <f>SUM(#REF!)</f>
        <v>#REF!</v>
      </c>
      <c r="M47" s="19">
        <f t="shared" si="12"/>
        <v>0</v>
      </c>
      <c r="N47" s="20"/>
    </row>
    <row r="48" spans="1:14" ht="31.5" x14ac:dyDescent="0.25">
      <c r="A48" s="6" t="str">
        <f t="shared" si="3"/>
        <v>2.5.2</v>
      </c>
      <c r="B48" s="18" t="s">
        <v>52</v>
      </c>
      <c r="C48" s="19">
        <f t="shared" si="14"/>
        <v>0</v>
      </c>
      <c r="D48" s="19">
        <f>IFERROR(VLOOKUP(A48,'[1]CONSOLIDADO GENERAL'!C42:G436,3,FALSE),0)</f>
        <v>0</v>
      </c>
      <c r="E48" s="19">
        <f>IFERROR(VLOOKUP(A48,'[1]CONSOLIDADO GENERAL'!C42:H436,5,FALSE),0)</f>
        <v>0</v>
      </c>
      <c r="F48" s="11">
        <f>IFERROR(VLOOKUP(A48,'[1]CONSOLIDADO GENERAL'!C42:I436,6,FALSE),0)</f>
        <v>0</v>
      </c>
      <c r="G48" s="11">
        <f>IFERROR(VLOOKUP(A48,'[1]Ejecución CONS 2023'!$C$11:$Q$403,5,FALSE),0)</f>
        <v>0</v>
      </c>
      <c r="H48" s="19">
        <f>SUM(F48:G48)</f>
        <v>0</v>
      </c>
      <c r="I48" s="19">
        <f t="shared" si="11"/>
        <v>0</v>
      </c>
      <c r="J48" s="19" t="e">
        <f>SUM(#REF!)</f>
        <v>#REF!</v>
      </c>
      <c r="K48" s="19" t="e">
        <f>SUM(#REF!)</f>
        <v>#REF!</v>
      </c>
      <c r="L48" s="19" t="e">
        <f>SUM(#REF!)</f>
        <v>#REF!</v>
      </c>
      <c r="M48" s="19">
        <f t="shared" si="12"/>
        <v>0</v>
      </c>
      <c r="N48" s="20"/>
    </row>
    <row r="49" spans="1:14" ht="31.5" x14ac:dyDescent="0.25">
      <c r="A49" s="6" t="str">
        <f t="shared" si="3"/>
        <v>2.5.3</v>
      </c>
      <c r="B49" s="18" t="s">
        <v>53</v>
      </c>
      <c r="C49" s="19">
        <f t="shared" si="14"/>
        <v>0</v>
      </c>
      <c r="D49" s="19">
        <f>IFERROR(VLOOKUP(A49,'[1]CONSOLIDADO GENERAL'!C43:G437,3,FALSE),0)</f>
        <v>0</v>
      </c>
      <c r="E49" s="19">
        <f>IFERROR(VLOOKUP(A49,'[1]CONSOLIDADO GENERAL'!C43:H437,5,FALSE),0)</f>
        <v>0</v>
      </c>
      <c r="F49" s="11">
        <f>IFERROR(VLOOKUP(A49,'[1]CONSOLIDADO GENERAL'!C43:I437,6,FALSE),0)</f>
        <v>0</v>
      </c>
      <c r="G49" s="11">
        <f>IFERROR(VLOOKUP(A49,'[1]Ejecución CONS 2023'!$C$11:$Q$403,5,FALSE),0)</f>
        <v>0</v>
      </c>
      <c r="H49" s="19"/>
      <c r="I49" s="19">
        <f t="shared" si="11"/>
        <v>0</v>
      </c>
      <c r="J49" s="19" t="e">
        <f>SUM(#REF!)</f>
        <v>#REF!</v>
      </c>
      <c r="K49" s="19" t="e">
        <f>SUM(#REF!)</f>
        <v>#REF!</v>
      </c>
      <c r="L49" s="19" t="e">
        <f>SUM(#REF!)</f>
        <v>#REF!</v>
      </c>
      <c r="M49" s="19">
        <f t="shared" si="12"/>
        <v>0</v>
      </c>
      <c r="N49" s="20"/>
    </row>
    <row r="50" spans="1:14" ht="31.5" x14ac:dyDescent="0.25">
      <c r="A50" s="6" t="str">
        <f t="shared" si="3"/>
        <v>2.5.4</v>
      </c>
      <c r="B50" s="18" t="s">
        <v>54</v>
      </c>
      <c r="C50" s="19">
        <f t="shared" si="14"/>
        <v>0</v>
      </c>
      <c r="D50" s="19">
        <f>IFERROR(VLOOKUP(A50,'[1]CONSOLIDADO GENERAL'!C44:G438,3,FALSE),0)</f>
        <v>0</v>
      </c>
      <c r="E50" s="19">
        <f>IFERROR(VLOOKUP(A50,'[1]CONSOLIDADO GENERAL'!C44:H438,5,FALSE),0)</f>
        <v>0</v>
      </c>
      <c r="F50" s="11">
        <f>IFERROR(VLOOKUP(A50,'[1]CONSOLIDADO GENERAL'!C44:I438,6,FALSE),0)</f>
        <v>0</v>
      </c>
      <c r="G50" s="11">
        <f>IFERROR(VLOOKUP(A50,'[1]Ejecución CONS 2023'!$C$11:$Q$403,5,FALSE),0)</f>
        <v>0</v>
      </c>
      <c r="H50" s="19">
        <f>SUM(F50:G50)</f>
        <v>0</v>
      </c>
      <c r="I50" s="19">
        <f t="shared" si="11"/>
        <v>0</v>
      </c>
      <c r="J50" s="19" t="e">
        <f>SUM(#REF!)</f>
        <v>#REF!</v>
      </c>
      <c r="K50" s="19" t="e">
        <f>SUM(#REF!)</f>
        <v>#REF!</v>
      </c>
      <c r="L50" s="19" t="e">
        <f>SUM(#REF!)</f>
        <v>#REF!</v>
      </c>
      <c r="M50" s="19">
        <f t="shared" si="12"/>
        <v>0</v>
      </c>
      <c r="N50" s="20"/>
    </row>
    <row r="51" spans="1:14" ht="31.5" x14ac:dyDescent="0.25">
      <c r="A51" s="6" t="str">
        <f t="shared" si="3"/>
        <v>2.5.5</v>
      </c>
      <c r="B51" s="18" t="s">
        <v>55</v>
      </c>
      <c r="C51" s="19">
        <f t="shared" si="14"/>
        <v>0</v>
      </c>
      <c r="D51" s="19">
        <f>IFERROR(VLOOKUP(A51,'[1]CONSOLIDADO GENERAL'!C45:G439,3,FALSE),0)</f>
        <v>0</v>
      </c>
      <c r="E51" s="19">
        <f>IFERROR(VLOOKUP(A51,'[1]CONSOLIDADO GENERAL'!C45:H439,5,FALSE),0)</f>
        <v>0</v>
      </c>
      <c r="F51" s="11">
        <f>IFERROR(VLOOKUP(A51,'[1]CONSOLIDADO GENERAL'!C45:I439,6,FALSE),0)</f>
        <v>0</v>
      </c>
      <c r="G51" s="11">
        <f>IFERROR(VLOOKUP(A51,'[1]Ejecución CONS 2023'!$C$11:$Q$403,5,FALSE),0)</f>
        <v>0</v>
      </c>
      <c r="H51" s="19"/>
      <c r="I51" s="19">
        <f t="shared" si="11"/>
        <v>0</v>
      </c>
      <c r="J51" s="19" t="e">
        <f>SUM(#REF!)</f>
        <v>#REF!</v>
      </c>
      <c r="K51" s="19" t="e">
        <f>SUM(#REF!)</f>
        <v>#REF!</v>
      </c>
      <c r="L51" s="19" t="e">
        <f>SUM(#REF!)</f>
        <v>#REF!</v>
      </c>
      <c r="M51" s="19">
        <f t="shared" si="12"/>
        <v>0</v>
      </c>
      <c r="N51" s="20"/>
    </row>
    <row r="52" spans="1:14" x14ac:dyDescent="0.25">
      <c r="A52" s="6" t="str">
        <f t="shared" si="3"/>
        <v>2.5.6</v>
      </c>
      <c r="B52" s="18" t="s">
        <v>56</v>
      </c>
      <c r="C52" s="19">
        <f t="shared" si="14"/>
        <v>0</v>
      </c>
      <c r="D52" s="19">
        <f>IFERROR(VLOOKUP(A52,'[1]CONSOLIDADO GENERAL'!C46:G440,3,FALSE),0)</f>
        <v>0</v>
      </c>
      <c r="E52" s="19">
        <f>IFERROR(VLOOKUP(A52,'[1]CONSOLIDADO GENERAL'!C46:H440,5,FALSE),0)</f>
        <v>0</v>
      </c>
      <c r="F52" s="11">
        <f>IFERROR(VLOOKUP(A52,'[1]CONSOLIDADO GENERAL'!C46:I440,6,FALSE),0)</f>
        <v>0</v>
      </c>
      <c r="G52" s="11">
        <f>IFERROR(VLOOKUP(A52,'[1]Ejecución CONS 2023'!$C$11:$Q$403,5,FALSE),0)</f>
        <v>0</v>
      </c>
      <c r="H52" s="19"/>
      <c r="I52" s="19">
        <f t="shared" si="11"/>
        <v>0</v>
      </c>
      <c r="J52" s="19" t="e">
        <f>SUM(#REF!)</f>
        <v>#REF!</v>
      </c>
      <c r="K52" s="19" t="e">
        <f>SUM(#REF!)</f>
        <v>#REF!</v>
      </c>
      <c r="L52" s="19" t="e">
        <f>SUM(#REF!)</f>
        <v>#REF!</v>
      </c>
      <c r="M52" s="19">
        <f t="shared" si="12"/>
        <v>0</v>
      </c>
      <c r="N52" s="20"/>
    </row>
    <row r="53" spans="1:14" ht="31.5" x14ac:dyDescent="0.25">
      <c r="A53" s="6" t="str">
        <f t="shared" si="3"/>
        <v>2.5.9</v>
      </c>
      <c r="B53" s="18" t="s">
        <v>57</v>
      </c>
      <c r="C53" s="19">
        <f t="shared" si="14"/>
        <v>0</v>
      </c>
      <c r="D53" s="19">
        <f>IFERROR(VLOOKUP(A53,'[1]CONSOLIDADO GENERAL'!C47:G441,3,FALSE),0)</f>
        <v>0</v>
      </c>
      <c r="E53" s="19">
        <f>IFERROR(VLOOKUP(A53,'[1]CONSOLIDADO GENERAL'!C47:H441,5,FALSE),0)</f>
        <v>0</v>
      </c>
      <c r="F53" s="11">
        <f>IFERROR(VLOOKUP(A53,'[1]CONSOLIDADO GENERAL'!C47:I441,6,FALSE),0)</f>
        <v>0</v>
      </c>
      <c r="G53" s="11">
        <f>IFERROR(VLOOKUP(A53,'[1]Ejecución CONS 2023'!$C$11:$Q$403,5,FALSE),0)</f>
        <v>0</v>
      </c>
      <c r="H53" s="19">
        <f>SUM(F53:G53)</f>
        <v>0</v>
      </c>
      <c r="I53" s="19">
        <f t="shared" si="11"/>
        <v>0</v>
      </c>
      <c r="J53" s="19" t="e">
        <f>SUM(#REF!)</f>
        <v>#REF!</v>
      </c>
      <c r="K53" s="19" t="e">
        <f>SUM(#REF!)</f>
        <v>#REF!</v>
      </c>
      <c r="L53" s="19" t="e">
        <f>SUM(#REF!)</f>
        <v>#REF!</v>
      </c>
      <c r="M53" s="19">
        <f t="shared" si="12"/>
        <v>0</v>
      </c>
      <c r="N53" s="20"/>
    </row>
    <row r="54" spans="1:14" x14ac:dyDescent="0.25">
      <c r="A54" s="6" t="str">
        <f t="shared" si="3"/>
        <v>2.6 -</v>
      </c>
      <c r="B54" s="5" t="s">
        <v>58</v>
      </c>
      <c r="C54" s="16">
        <f>SUM(C55:C63)</f>
        <v>1469591.1400000001</v>
      </c>
      <c r="D54" s="16">
        <f>SUM(D55:D63)</f>
        <v>4287036</v>
      </c>
      <c r="E54" s="16">
        <f t="shared" ref="E54:H54" si="15">SUM(E55:E63)</f>
        <v>13458606.199999999</v>
      </c>
      <c r="F54" s="8">
        <f t="shared" si="15"/>
        <v>0</v>
      </c>
      <c r="G54" s="8">
        <f t="shared" si="15"/>
        <v>1469591.1400000001</v>
      </c>
      <c r="H54" s="16">
        <f t="shared" si="15"/>
        <v>1469591.1400000001</v>
      </c>
      <c r="I54" s="16">
        <f t="shared" si="11"/>
        <v>1469591.1400000001</v>
      </c>
      <c r="J54" s="16" t="e">
        <f>SUM(#REF!)</f>
        <v>#REF!</v>
      </c>
      <c r="K54" s="16" t="e">
        <f>SUM(#REF!)</f>
        <v>#REF!</v>
      </c>
      <c r="L54" s="16" t="e">
        <f>SUM(#REF!)</f>
        <v>#REF!</v>
      </c>
      <c r="M54" s="17">
        <f t="shared" si="12"/>
        <v>0.10919341261355876</v>
      </c>
      <c r="N54" s="17"/>
    </row>
    <row r="55" spans="1:14" x14ac:dyDescent="0.25">
      <c r="A55" s="6" t="str">
        <f t="shared" si="3"/>
        <v>2.6.1</v>
      </c>
      <c r="B55" s="18" t="s">
        <v>59</v>
      </c>
      <c r="C55" s="19">
        <f t="shared" ref="C55:C63" si="16">SUM(F55:G55)</f>
        <v>65445.04</v>
      </c>
      <c r="D55" s="19">
        <f>IFERROR(VLOOKUP(A55,'[1]CONSOLIDADO GENERAL'!C49:G443,3,FALSE),0)</f>
        <v>2663700</v>
      </c>
      <c r="E55" s="19">
        <f>IFERROR(VLOOKUP(A55,'[1]CONSOLIDADO GENERAL'!C49:H443,5,FALSE),0)</f>
        <v>4214538.12</v>
      </c>
      <c r="F55" s="11">
        <f>IFERROR(VLOOKUP(A55,'[1]CONSOLIDADO GENERAL'!C49:I443,6,FALSE),0)</f>
        <v>0</v>
      </c>
      <c r="G55" s="11">
        <f>IFERROR(VLOOKUP(A55,'[1]Ejecución CONS 2023'!$C$11:$Q$403,5,FALSE),0)</f>
        <v>65445.04</v>
      </c>
      <c r="H55" s="19">
        <f t="shared" ref="H55:H63" si="17">SUM(F55:G55)</f>
        <v>65445.04</v>
      </c>
      <c r="I55" s="19">
        <f t="shared" si="11"/>
        <v>65445.04</v>
      </c>
      <c r="J55" s="19" t="e">
        <f>SUM(#REF!)</f>
        <v>#REF!</v>
      </c>
      <c r="K55" s="19" t="e">
        <f>SUM(#REF!)</f>
        <v>#REF!</v>
      </c>
      <c r="L55" s="19" t="e">
        <f>SUM(#REF!)</f>
        <v>#REF!</v>
      </c>
      <c r="M55" s="19">
        <f t="shared" si="12"/>
        <v>1.5528401484715957E-2</v>
      </c>
      <c r="N55" s="20"/>
    </row>
    <row r="56" spans="1:14" ht="31.5" x14ac:dyDescent="0.25">
      <c r="A56" s="6" t="str">
        <f t="shared" si="3"/>
        <v>2.6.2</v>
      </c>
      <c r="B56" s="18" t="s">
        <v>60</v>
      </c>
      <c r="C56" s="19">
        <f t="shared" si="16"/>
        <v>832841.07</v>
      </c>
      <c r="D56" s="19">
        <f>IFERROR(VLOOKUP(A56,'[1]CONSOLIDADO GENERAL'!C50:G444,3,FALSE),0)</f>
        <v>78985</v>
      </c>
      <c r="E56" s="19">
        <f>IFERROR(VLOOKUP(A56,'[1]CONSOLIDADO GENERAL'!C50:H444,5,FALSE),0)</f>
        <v>1925982.49</v>
      </c>
      <c r="F56" s="11">
        <f>IFERROR(VLOOKUP(A56,'[1]CONSOLIDADO GENERAL'!C50:I444,6,FALSE),0)</f>
        <v>0</v>
      </c>
      <c r="G56" s="11">
        <f>IFERROR(VLOOKUP(A56,'[1]Ejecución CONS 2023'!$C$11:$Q$403,5,FALSE),0)</f>
        <v>832841.07</v>
      </c>
      <c r="H56" s="19">
        <f t="shared" si="17"/>
        <v>832841.07</v>
      </c>
      <c r="I56" s="19">
        <f t="shared" si="11"/>
        <v>832841.07</v>
      </c>
      <c r="J56" s="19" t="e">
        <f>SUM(#REF!)</f>
        <v>#REF!</v>
      </c>
      <c r="K56" s="19" t="e">
        <f>SUM(#REF!)</f>
        <v>#REF!</v>
      </c>
      <c r="L56" s="19" t="e">
        <f>SUM(#REF!)</f>
        <v>#REF!</v>
      </c>
      <c r="M56" s="19">
        <f t="shared" si="12"/>
        <v>0.43242400921308477</v>
      </c>
      <c r="N56" s="20"/>
    </row>
    <row r="57" spans="1:14" x14ac:dyDescent="0.25">
      <c r="A57" s="6" t="str">
        <f t="shared" si="3"/>
        <v>2.6.3</v>
      </c>
      <c r="B57" s="18" t="s">
        <v>61</v>
      </c>
      <c r="C57" s="19">
        <f t="shared" si="16"/>
        <v>0</v>
      </c>
      <c r="D57" s="19">
        <f>IFERROR(VLOOKUP(A57,'[1]CONSOLIDADO GENERAL'!C51:G445,3,FALSE),0)</f>
        <v>130624</v>
      </c>
      <c r="E57" s="19">
        <f>IFERROR(VLOOKUP(A57,'[1]CONSOLIDADO GENERAL'!C51:H445,5,FALSE),0)</f>
        <v>1246358.5900000001</v>
      </c>
      <c r="F57" s="11">
        <f>IFERROR(VLOOKUP(A57,'[1]CONSOLIDADO GENERAL'!C51:I445,6,FALSE),0)</f>
        <v>0</v>
      </c>
      <c r="G57" s="11">
        <f>IFERROR(VLOOKUP(A57,'[1]Ejecución CONS 2023'!$C$11:$Q$403,5,FALSE),0)</f>
        <v>0</v>
      </c>
      <c r="H57" s="19">
        <f t="shared" si="17"/>
        <v>0</v>
      </c>
      <c r="I57" s="19">
        <f t="shared" si="11"/>
        <v>0</v>
      </c>
      <c r="J57" s="19" t="e">
        <f>SUM(#REF!)</f>
        <v>#REF!</v>
      </c>
      <c r="K57" s="19" t="e">
        <f>SUM(#REF!)</f>
        <v>#REF!</v>
      </c>
      <c r="L57" s="19" t="e">
        <f>SUM(#REF!)</f>
        <v>#REF!</v>
      </c>
      <c r="M57" s="19">
        <f t="shared" si="12"/>
        <v>0</v>
      </c>
      <c r="N57" s="20"/>
    </row>
    <row r="58" spans="1:14" ht="31.5" x14ac:dyDescent="0.25">
      <c r="A58" s="6" t="str">
        <f t="shared" si="3"/>
        <v>2.6.4</v>
      </c>
      <c r="B58" s="18" t="s">
        <v>62</v>
      </c>
      <c r="C58" s="19">
        <f t="shared" si="16"/>
        <v>0</v>
      </c>
      <c r="D58" s="19">
        <f>IFERROR(VLOOKUP(A58,'[1]CONSOLIDADO GENERAL'!C52:G446,3,FALSE),0)</f>
        <v>0</v>
      </c>
      <c r="E58" s="19">
        <f>IFERROR(VLOOKUP(A58,'[1]CONSOLIDADO GENERAL'!C52:H446,5,FALSE),0)</f>
        <v>3555000</v>
      </c>
      <c r="F58" s="11">
        <f>IFERROR(VLOOKUP(A58,'[1]CONSOLIDADO GENERAL'!C52:I446,6,FALSE),0)</f>
        <v>0</v>
      </c>
      <c r="G58" s="11">
        <f>IFERROR(VLOOKUP(A58,'[1]Ejecución CONS 2023'!$C$11:$Q$403,5,FALSE),0)</f>
        <v>0</v>
      </c>
      <c r="H58" s="19">
        <f t="shared" si="17"/>
        <v>0</v>
      </c>
      <c r="I58" s="19">
        <f t="shared" si="11"/>
        <v>0</v>
      </c>
      <c r="J58" s="19" t="e">
        <f>SUM(#REF!)</f>
        <v>#REF!</v>
      </c>
      <c r="K58" s="19" t="e">
        <f>SUM(#REF!)</f>
        <v>#REF!</v>
      </c>
      <c r="L58" s="19" t="e">
        <f>SUM(#REF!)</f>
        <v>#REF!</v>
      </c>
      <c r="M58" s="19">
        <f t="shared" si="12"/>
        <v>0</v>
      </c>
      <c r="N58" s="20"/>
    </row>
    <row r="59" spans="1:14" x14ac:dyDescent="0.25">
      <c r="A59" s="6" t="str">
        <f t="shared" si="3"/>
        <v>2.6.5</v>
      </c>
      <c r="B59" s="18" t="s">
        <v>63</v>
      </c>
      <c r="C59" s="19">
        <f t="shared" si="16"/>
        <v>571305.03</v>
      </c>
      <c r="D59" s="19">
        <f>IFERROR(VLOOKUP(A59,'[1]CONSOLIDADO GENERAL'!C53:G447,3,FALSE),0)</f>
        <v>1413727</v>
      </c>
      <c r="E59" s="19">
        <f>IFERROR(VLOOKUP(A59,'[1]CONSOLIDADO GENERAL'!C53:H447,5,FALSE),0)</f>
        <v>2516727</v>
      </c>
      <c r="F59" s="11">
        <f>IFERROR(VLOOKUP(A59,'[1]CONSOLIDADO GENERAL'!C53:I447,6,FALSE),0)</f>
        <v>0</v>
      </c>
      <c r="G59" s="11">
        <f>IFERROR(VLOOKUP(A59,'[1]Ejecución CONS 2023'!$C$11:$Q$403,5,FALSE),0)</f>
        <v>571305.03</v>
      </c>
      <c r="H59" s="19">
        <f t="shared" si="17"/>
        <v>571305.03</v>
      </c>
      <c r="I59" s="19">
        <f t="shared" si="11"/>
        <v>571305.03</v>
      </c>
      <c r="J59" s="19" t="e">
        <f>SUM(#REF!)</f>
        <v>#REF!</v>
      </c>
      <c r="K59" s="19" t="e">
        <f>SUM(#REF!)</f>
        <v>#REF!</v>
      </c>
      <c r="L59" s="19" t="e">
        <f>SUM(#REF!)</f>
        <v>#REF!</v>
      </c>
      <c r="M59" s="19">
        <f t="shared" si="12"/>
        <v>0.22700317912908313</v>
      </c>
      <c r="N59" s="20"/>
    </row>
    <row r="60" spans="1:14" x14ac:dyDescent="0.25">
      <c r="A60" s="6" t="str">
        <f t="shared" si="3"/>
        <v>2.6.6</v>
      </c>
      <c r="B60" s="18" t="s">
        <v>64</v>
      </c>
      <c r="C60" s="19">
        <f t="shared" si="16"/>
        <v>0</v>
      </c>
      <c r="D60" s="19">
        <f>IFERROR(VLOOKUP(A60,'[1]CONSOLIDADO GENERAL'!C54:G448,3,FALSE),0)</f>
        <v>0</v>
      </c>
      <c r="E60" s="19">
        <f>IFERROR(VLOOKUP(A60,'[1]CONSOLIDADO GENERAL'!C54:H448,5,FALSE),0)</f>
        <v>0</v>
      </c>
      <c r="F60" s="11">
        <f>IFERROR(VLOOKUP(A60,'[1]CONSOLIDADO GENERAL'!C54:I448,6,FALSE),0)</f>
        <v>0</v>
      </c>
      <c r="G60" s="11">
        <f>IFERROR(VLOOKUP(A60,'[1]Ejecución CONS 2023'!$C$11:$Q$403,5,FALSE),0)</f>
        <v>0</v>
      </c>
      <c r="H60" s="19">
        <f t="shared" si="17"/>
        <v>0</v>
      </c>
      <c r="I60" s="19">
        <f t="shared" si="11"/>
        <v>0</v>
      </c>
      <c r="J60" s="19" t="e">
        <f>SUM(#REF!)</f>
        <v>#REF!</v>
      </c>
      <c r="K60" s="19" t="e">
        <f>SUM(#REF!)</f>
        <v>#REF!</v>
      </c>
      <c r="L60" s="19" t="e">
        <f>SUM(#REF!)</f>
        <v>#REF!</v>
      </c>
      <c r="M60" s="20">
        <f t="shared" si="12"/>
        <v>0</v>
      </c>
      <c r="N60" s="20"/>
    </row>
    <row r="61" spans="1:14" hidden="1" x14ac:dyDescent="0.25">
      <c r="A61" s="6" t="str">
        <f t="shared" si="3"/>
        <v>2.6.7</v>
      </c>
      <c r="B61" s="18" t="s">
        <v>65</v>
      </c>
      <c r="C61" s="19">
        <f t="shared" si="16"/>
        <v>0</v>
      </c>
      <c r="D61" s="19">
        <f>IFERROR(VLOOKUP(A61,'[3]Modificación CONS 2023'!$C$11:$E$403,3,FALSE),0)</f>
        <v>0</v>
      </c>
      <c r="E61" s="19">
        <f>IFERROR(VLOOKUP(A61,'[1]Ejecución CONS 2023'!$C$11:$E$403,3,FALSE),0)+'[2]7213 Ejecución OAI '!E63</f>
        <v>0</v>
      </c>
      <c r="F61" s="11">
        <f>IFERROR(VLOOKUP(A61,'[1]Ejecución CONS 2023'!$C$11:$Q$403,4,FALSE),0)</f>
        <v>0</v>
      </c>
      <c r="G61" s="11">
        <f>IFERROR(VLOOKUP(A61,'[1]Ejecución CONS 2023'!$C$11:$Q$403,5,FALSE),0)</f>
        <v>0</v>
      </c>
      <c r="H61" s="19">
        <f t="shared" si="17"/>
        <v>0</v>
      </c>
      <c r="I61" s="19">
        <f t="shared" si="11"/>
        <v>0</v>
      </c>
      <c r="J61" s="19" t="e">
        <f>SUM(#REF!)</f>
        <v>#REF!</v>
      </c>
      <c r="K61" s="19" t="e">
        <f>SUM(#REF!)</f>
        <v>#REF!</v>
      </c>
      <c r="L61" s="19" t="e">
        <f>SUM(#REF!)</f>
        <v>#REF!</v>
      </c>
      <c r="M61" s="19">
        <f t="shared" si="12"/>
        <v>0</v>
      </c>
      <c r="N61" s="20"/>
    </row>
    <row r="62" spans="1:14" hidden="1" x14ac:dyDescent="0.25">
      <c r="A62" s="6" t="str">
        <f t="shared" si="3"/>
        <v>2.6.8</v>
      </c>
      <c r="B62" s="18" t="s">
        <v>66</v>
      </c>
      <c r="C62" s="19">
        <f t="shared" si="16"/>
        <v>0</v>
      </c>
      <c r="D62" s="19">
        <f>IFERROR(VLOOKUP(A62,'[3]Modificación CONS 2023'!$C$11:$E$403,3,FALSE),0)</f>
        <v>0</v>
      </c>
      <c r="E62" s="19">
        <f>IFERROR(VLOOKUP(A62,'[1]Ejecución CONS 2023'!$C$11:$E$403,3,FALSE),0)+'[2]7213 Ejecución OAI '!E64</f>
        <v>0</v>
      </c>
      <c r="F62" s="11">
        <f>IFERROR(VLOOKUP(A62,'[1]Ejecución CONS 2023'!$C$11:$Q$403,4,FALSE),0)</f>
        <v>0</v>
      </c>
      <c r="G62" s="11">
        <f>IFERROR(VLOOKUP(A62,'[1]Ejecución CONS 2023'!$C$11:$Q$403,5,FALSE),0)</f>
        <v>0</v>
      </c>
      <c r="H62" s="19">
        <f t="shared" si="17"/>
        <v>0</v>
      </c>
      <c r="I62" s="19">
        <f t="shared" si="11"/>
        <v>0</v>
      </c>
      <c r="J62" s="19" t="e">
        <f>SUM(#REF!)</f>
        <v>#REF!</v>
      </c>
      <c r="K62" s="19" t="e">
        <f>SUM(#REF!)</f>
        <v>#REF!</v>
      </c>
      <c r="L62" s="19" t="e">
        <f>SUM(#REF!)</f>
        <v>#REF!</v>
      </c>
      <c r="M62" s="19">
        <f t="shared" si="12"/>
        <v>0</v>
      </c>
      <c r="N62" s="20"/>
    </row>
    <row r="63" spans="1:14" ht="31.5" hidden="1" x14ac:dyDescent="0.25">
      <c r="A63" s="6" t="str">
        <f t="shared" si="3"/>
        <v>2.6.9</v>
      </c>
      <c r="B63" s="18" t="s">
        <v>67</v>
      </c>
      <c r="C63" s="19">
        <f t="shared" si="16"/>
        <v>0</v>
      </c>
      <c r="D63" s="19">
        <f>IFERROR(VLOOKUP(A63,'[3]Modificación CONS 2023'!$C$11:$E$403,3,FALSE),0)</f>
        <v>0</v>
      </c>
      <c r="E63" s="19">
        <f>IFERROR(VLOOKUP(A63,'[1]Ejecución CONS 2023'!$C$11:$E$403,3,FALSE),0)+'[2]7213 Ejecución OAI '!E65</f>
        <v>0</v>
      </c>
      <c r="F63" s="11">
        <f>IFERROR(VLOOKUP(A63,'[1]Ejecución CONS 2023'!$C$11:$Q$403,4,FALSE),0)</f>
        <v>0</v>
      </c>
      <c r="G63" s="11">
        <f>IFERROR(VLOOKUP(A63,'[1]Ejecución CONS 2023'!$C$11:$Q$403,5,FALSE),0)</f>
        <v>0</v>
      </c>
      <c r="H63" s="19">
        <f t="shared" si="17"/>
        <v>0</v>
      </c>
      <c r="I63" s="19">
        <f t="shared" si="11"/>
        <v>0</v>
      </c>
      <c r="J63" s="19" t="e">
        <f>SUM(#REF!)</f>
        <v>#REF!</v>
      </c>
      <c r="K63" s="19" t="e">
        <f>SUM(#REF!)</f>
        <v>#REF!</v>
      </c>
      <c r="L63" s="19" t="e">
        <f>SUM(#REF!)</f>
        <v>#REF!</v>
      </c>
      <c r="M63" s="19">
        <f t="shared" si="12"/>
        <v>0</v>
      </c>
      <c r="N63" s="20"/>
    </row>
    <row r="64" spans="1:14" hidden="1" x14ac:dyDescent="0.25">
      <c r="A64" s="6" t="str">
        <f t="shared" si="3"/>
        <v>2.7 -</v>
      </c>
      <c r="B64" s="5" t="s">
        <v>68</v>
      </c>
      <c r="C64" s="16">
        <f>SUM(C65:C68)</f>
        <v>0</v>
      </c>
      <c r="D64" s="16">
        <f>SUM(D65:D68)</f>
        <v>300000</v>
      </c>
      <c r="E64" s="16">
        <f>SUM(E65:E68)</f>
        <v>0</v>
      </c>
      <c r="F64" s="8">
        <f t="shared" ref="F64:G64" si="18">SUM(F65:F68)</f>
        <v>0</v>
      </c>
      <c r="G64" s="8">
        <f t="shared" si="18"/>
        <v>0</v>
      </c>
      <c r="H64" s="16">
        <f>SUM(H65:H68)</f>
        <v>0</v>
      </c>
      <c r="I64" s="16">
        <f t="shared" si="11"/>
        <v>0</v>
      </c>
      <c r="J64" s="16" t="e">
        <f>SUM(#REF!)</f>
        <v>#REF!</v>
      </c>
      <c r="K64" s="16" t="e">
        <f>SUM(#REF!)</f>
        <v>#REF!</v>
      </c>
      <c r="L64" s="16" t="e">
        <f>SUM(#REF!)</f>
        <v>#REF!</v>
      </c>
      <c r="M64" s="16">
        <f t="shared" si="12"/>
        <v>0</v>
      </c>
      <c r="N64" s="17"/>
    </row>
    <row r="65" spans="1:14" ht="17.45" hidden="1" customHeight="1" x14ac:dyDescent="0.25">
      <c r="A65" s="6" t="str">
        <f t="shared" si="3"/>
        <v>2.7.1</v>
      </c>
      <c r="B65" s="18" t="s">
        <v>69</v>
      </c>
      <c r="C65" s="19">
        <f>SUM(F65:G65)</f>
        <v>0</v>
      </c>
      <c r="D65" s="19">
        <f>IFERROR(VLOOKUP(A65,'[3]Modificación CONS 2023'!$C$11:$E$403,3,FALSE),0)</f>
        <v>300000</v>
      </c>
      <c r="E65" s="19">
        <f>IFERROR(VLOOKUP(A65,'[1]Ejecución CONS 2023'!$C$11:$E$403,3,FALSE),0)+'[2]7213 Ejecución OAI '!E67</f>
        <v>0</v>
      </c>
      <c r="F65" s="11">
        <f>IFERROR(VLOOKUP(A65,'[1]Ejecución CONS 2023'!$C$11:$Q$403,4,FALSE),0)</f>
        <v>0</v>
      </c>
      <c r="G65" s="11">
        <f>IFERROR(VLOOKUP(A65,'[1]Ejecución CONS 2023'!$C$11:$Q$403,5,FALSE),0)</f>
        <v>0</v>
      </c>
      <c r="H65" s="19">
        <f>SUM(F65:G65)</f>
        <v>0</v>
      </c>
      <c r="I65" s="19">
        <f t="shared" si="11"/>
        <v>0</v>
      </c>
      <c r="J65" s="19" t="e">
        <f>SUM(#REF!)</f>
        <v>#REF!</v>
      </c>
      <c r="K65" s="19" t="e">
        <f>SUM(#REF!)</f>
        <v>#REF!</v>
      </c>
      <c r="L65" s="19" t="e">
        <f>SUM(#REF!)</f>
        <v>#REF!</v>
      </c>
      <c r="M65" s="19">
        <f t="shared" si="12"/>
        <v>0</v>
      </c>
      <c r="N65" s="20"/>
    </row>
    <row r="66" spans="1:14" ht="19.899999999999999" hidden="1" customHeight="1" x14ac:dyDescent="0.25">
      <c r="A66" s="6" t="str">
        <f t="shared" si="3"/>
        <v>2.7.2</v>
      </c>
      <c r="B66" s="18" t="s">
        <v>70</v>
      </c>
      <c r="C66" s="19">
        <f>SUM(F66:G66)</f>
        <v>0</v>
      </c>
      <c r="D66" s="19">
        <f>IFERROR(VLOOKUP(A66,'[3]Modificación CONS 2023'!$C$11:$E$403,3,FALSE),0)</f>
        <v>0</v>
      </c>
      <c r="E66" s="19">
        <f>IFERROR(VLOOKUP(A66,'[1]Ejecución CONS 2023'!$C$11:$E$403,3,FALSE),0)+'[2]7213 Ejecución OAI '!E68</f>
        <v>0</v>
      </c>
      <c r="F66" s="11">
        <f>IFERROR(VLOOKUP(A66,'[1]Ejecución CONS 2023'!$C$11:$Q$403,4,FALSE),0)</f>
        <v>0</v>
      </c>
      <c r="G66" s="11">
        <f>IFERROR(VLOOKUP(A66,'[1]Ejecución CONS 2023'!$C$11:$Q$403,5,FALSE),0)</f>
        <v>0</v>
      </c>
      <c r="H66" s="19">
        <f>SUM(F66:G66)</f>
        <v>0</v>
      </c>
      <c r="I66" s="19">
        <f t="shared" si="11"/>
        <v>0</v>
      </c>
      <c r="J66" s="19" t="e">
        <f>SUM(#REF!)</f>
        <v>#REF!</v>
      </c>
      <c r="K66" s="19" t="e">
        <f>SUM(#REF!)</f>
        <v>#REF!</v>
      </c>
      <c r="L66" s="19" t="e">
        <f>SUM(#REF!)</f>
        <v>#REF!</v>
      </c>
      <c r="M66" s="19">
        <f t="shared" si="12"/>
        <v>0</v>
      </c>
      <c r="N66" s="20"/>
    </row>
    <row r="67" spans="1:14" hidden="1" x14ac:dyDescent="0.25">
      <c r="A67" s="6" t="str">
        <f t="shared" si="3"/>
        <v>2.7.3</v>
      </c>
      <c r="B67" s="18" t="s">
        <v>71</v>
      </c>
      <c r="C67" s="19">
        <f>SUM(F67:G67)</f>
        <v>0</v>
      </c>
      <c r="D67" s="19">
        <f>IFERROR(VLOOKUP(A67,'[3]Modificación CONS 2023'!$C$11:$E$403,3,FALSE),0)</f>
        <v>0</v>
      </c>
      <c r="E67" s="19">
        <f>IFERROR(VLOOKUP(A67,'[1]Ejecución CONS 2023'!$C$11:$E$403,3,FALSE),0)+'[2]7213 Ejecución OAI '!E69</f>
        <v>0</v>
      </c>
      <c r="F67" s="11">
        <f>IFERROR(VLOOKUP(A67,'[1]Ejecución CONS 2023'!$C$11:$Q$403,4,FALSE),0)</f>
        <v>0</v>
      </c>
      <c r="G67" s="11">
        <f>IFERROR(VLOOKUP(A67,'[1]Ejecución CONS 2023'!$C$11:$Q$403,5,FALSE),0)</f>
        <v>0</v>
      </c>
      <c r="H67" s="19">
        <f>SUM(F67:G67)</f>
        <v>0</v>
      </c>
      <c r="I67" s="19">
        <f t="shared" si="11"/>
        <v>0</v>
      </c>
      <c r="J67" s="19" t="e">
        <f>SUM(#REF!)</f>
        <v>#REF!</v>
      </c>
      <c r="K67" s="19" t="e">
        <f>SUM(#REF!)</f>
        <v>#REF!</v>
      </c>
      <c r="L67" s="19" t="e">
        <f>SUM(#REF!)</f>
        <v>#REF!</v>
      </c>
      <c r="M67" s="19">
        <f t="shared" si="12"/>
        <v>0</v>
      </c>
      <c r="N67" s="20"/>
    </row>
    <row r="68" spans="1:14" ht="42" hidden="1" customHeight="1" x14ac:dyDescent="0.25">
      <c r="A68" s="6" t="str">
        <f t="shared" si="3"/>
        <v>2.7.4</v>
      </c>
      <c r="B68" s="18" t="s">
        <v>72</v>
      </c>
      <c r="C68" s="19">
        <f>SUM(F68:G68)</f>
        <v>0</v>
      </c>
      <c r="D68" s="19">
        <f>IFERROR(VLOOKUP(A68,'[3]Modificación CONS 2023'!$C$11:$E$403,3,FALSE),0)</f>
        <v>0</v>
      </c>
      <c r="E68" s="19">
        <f>IFERROR(VLOOKUP(A68,'[1]Ejecución CONS 2023'!$C$11:$E$403,3,FALSE),0)+'[2]7213 Ejecución OAI '!E70</f>
        <v>0</v>
      </c>
      <c r="F68" s="11">
        <f>IFERROR(VLOOKUP(A68,'[1]Ejecución CONS 2023'!$C$11:$Q$403,4,FALSE),0)</f>
        <v>0</v>
      </c>
      <c r="G68" s="11">
        <f>IFERROR(VLOOKUP(A68,'[1]Ejecución CONS 2023'!$C$11:$Q$403,5,FALSE),0)</f>
        <v>0</v>
      </c>
      <c r="H68" s="19">
        <f>SUM(F68:G68)</f>
        <v>0</v>
      </c>
      <c r="I68" s="19">
        <f t="shared" si="11"/>
        <v>0</v>
      </c>
      <c r="J68" s="19" t="e">
        <f>SUM(#REF!)</f>
        <v>#REF!</v>
      </c>
      <c r="K68" s="19" t="e">
        <f>SUM(#REF!)</f>
        <v>#REF!</v>
      </c>
      <c r="L68" s="19" t="e">
        <f>SUM(#REF!)</f>
        <v>#REF!</v>
      </c>
      <c r="M68" s="19">
        <f t="shared" si="12"/>
        <v>0</v>
      </c>
      <c r="N68" s="20"/>
    </row>
    <row r="69" spans="1:14" x14ac:dyDescent="0.25">
      <c r="B69" s="4" t="s">
        <v>73</v>
      </c>
      <c r="C69" s="22">
        <f>SUM(C64,C54,C46,C38,C28,C18,C12)</f>
        <v>65307364.199999996</v>
      </c>
      <c r="D69" s="22">
        <f>+D54+D28+D18+D12+D46+D38</f>
        <v>566728425</v>
      </c>
      <c r="E69" s="22">
        <f>SUM(E64,E54,E46,E38,E28,E18,E12)</f>
        <v>595329268.74000001</v>
      </c>
      <c r="F69" s="23">
        <f>SUM(F64,F54,F46,F38,F28,F18,F12)</f>
        <v>31287894.969999995</v>
      </c>
      <c r="G69" s="23">
        <f t="shared" ref="G69" si="19">SUM(G64,G54,G46,G38,G28,G18,G12)</f>
        <v>34019469.230000004</v>
      </c>
      <c r="H69" s="22">
        <f>SUM(H64,H54,H46,H38,H28,H18,H12)</f>
        <v>65307364.199999996</v>
      </c>
      <c r="I69" s="22">
        <f>SUM(I64,I54,I46,I38,I28,I18,I12)</f>
        <v>65307364.199999996</v>
      </c>
      <c r="J69" s="22" t="e">
        <f>SUM(J64,J54,J46,J38,J28,J18,J12)</f>
        <v>#REF!</v>
      </c>
      <c r="K69" s="22" t="e">
        <f>SUM(K64,K54,K46,K38,K28,K18,K12)</f>
        <v>#REF!</v>
      </c>
      <c r="L69" s="22" t="e">
        <f>SUM(L64,L54,L46,L38,L28,L18,L12)</f>
        <v>#REF!</v>
      </c>
      <c r="M69" s="24">
        <f t="shared" si="12"/>
        <v>0.10969956901030828</v>
      </c>
      <c r="N69" s="24"/>
    </row>
    <row r="70" spans="1:14" x14ac:dyDescent="0.25">
      <c r="B70" s="5"/>
      <c r="C70" s="25"/>
      <c r="D70" s="25"/>
      <c r="E70" s="25"/>
      <c r="F70" s="26"/>
      <c r="G70" s="26"/>
      <c r="H70" s="25"/>
      <c r="I70" s="25"/>
      <c r="J70" s="25"/>
      <c r="K70" s="25"/>
      <c r="L70" s="25"/>
      <c r="M70" s="27"/>
      <c r="N70" s="25"/>
    </row>
    <row r="71" spans="1:14" x14ac:dyDescent="0.25">
      <c r="B71" s="6" t="s">
        <v>74</v>
      </c>
      <c r="C71" s="19"/>
      <c r="D71" s="19"/>
      <c r="H71" s="19"/>
      <c r="I71" s="19"/>
      <c r="J71" s="19"/>
      <c r="K71" s="19"/>
      <c r="L71" s="19"/>
      <c r="M71" s="19"/>
      <c r="N71" s="19"/>
    </row>
    <row r="72" spans="1:14" x14ac:dyDescent="0.25">
      <c r="B72" s="6" t="s">
        <v>83</v>
      </c>
      <c r="C72" s="19"/>
      <c r="D72" s="19"/>
      <c r="J72" s="19"/>
      <c r="K72" s="19"/>
      <c r="L72" s="19"/>
    </row>
    <row r="74" spans="1:14" x14ac:dyDescent="0.25">
      <c r="B74" s="9" t="s">
        <v>75</v>
      </c>
    </row>
    <row r="75" spans="1:14" x14ac:dyDescent="0.25">
      <c r="B75" s="6" t="s">
        <v>76</v>
      </c>
    </row>
    <row r="76" spans="1:14" x14ac:dyDescent="0.25">
      <c r="B76" s="6" t="s">
        <v>77</v>
      </c>
    </row>
    <row r="77" spans="1:14" x14ac:dyDescent="0.25">
      <c r="B77" s="6" t="s">
        <v>78</v>
      </c>
    </row>
    <row r="78" spans="1:14" x14ac:dyDescent="0.25">
      <c r="B78" s="6" t="s">
        <v>79</v>
      </c>
    </row>
    <row r="79" spans="1:14" x14ac:dyDescent="0.25">
      <c r="E79" s="19"/>
    </row>
    <row r="81" spans="3:8" x14ac:dyDescent="0.25">
      <c r="C81" s="19"/>
      <c r="D81" s="19"/>
      <c r="E81" s="19"/>
    </row>
    <row r="83" spans="3:8" x14ac:dyDescent="0.25">
      <c r="C83" s="6" t="s">
        <v>80</v>
      </c>
      <c r="D83" s="28" t="s">
        <v>81</v>
      </c>
      <c r="F83" s="29" t="s">
        <v>84</v>
      </c>
      <c r="G83" s="29"/>
      <c r="H83" s="8"/>
    </row>
    <row r="84" spans="3:8" ht="31.5" x14ac:dyDescent="0.25">
      <c r="D84" s="30" t="s">
        <v>82</v>
      </c>
      <c r="F84" s="31" t="s">
        <v>85</v>
      </c>
      <c r="G84" s="31"/>
    </row>
  </sheetData>
  <mergeCells count="6">
    <mergeCell ref="F83:G83"/>
    <mergeCell ref="F84:G84"/>
    <mergeCell ref="B5:H5"/>
    <mergeCell ref="B6:H6"/>
    <mergeCell ref="B7:H7"/>
    <mergeCell ref="B8:H8"/>
  </mergeCells>
  <pageMargins left="0.78" right="0.15748031496062992" top="0.15748031496062992" bottom="0.27559055118110237" header="0.15748031496062992" footer="0.15748031496062992"/>
  <pageSetup paperSize="5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Karina Sepulveda</cp:lastModifiedBy>
  <cp:lastPrinted>2024-03-14T18:11:37Z</cp:lastPrinted>
  <dcterms:created xsi:type="dcterms:W3CDTF">2024-03-08T20:20:30Z</dcterms:created>
  <dcterms:modified xsi:type="dcterms:W3CDTF">2024-03-14T18:13:59Z</dcterms:modified>
</cp:coreProperties>
</file>