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Abril 2025\"/>
    </mc:Choice>
  </mc:AlternateContent>
  <xr:revisionPtr revIDLastSave="0" documentId="13_ncr:1_{7170CF64-013E-486C-A5CB-8D70770C4744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OAI'!$A$12:$I$74</definedName>
    <definedName name="_xlnm.Print_Area" localSheetId="0">'Plantilla Ejecución OAI'!$B$4:$I$94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6" i="1" s="1"/>
  <c r="I69" i="1"/>
  <c r="I70" i="1"/>
  <c r="I58" i="1"/>
  <c r="I59" i="1"/>
  <c r="I60" i="1"/>
  <c r="I61" i="1"/>
  <c r="I62" i="1"/>
  <c r="I63" i="1"/>
  <c r="I64" i="1"/>
  <c r="I65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22" i="1"/>
  <c r="I23" i="1"/>
  <c r="I24" i="1"/>
  <c r="I25" i="1"/>
  <c r="I26" i="1"/>
  <c r="I27" i="1"/>
  <c r="I28" i="1"/>
  <c r="I29" i="1"/>
  <c r="I16" i="1"/>
  <c r="I17" i="1"/>
  <c r="I18" i="1"/>
  <c r="I19" i="1"/>
  <c r="H14" i="1"/>
  <c r="I14" i="1"/>
  <c r="I67" i="1"/>
  <c r="I57" i="1"/>
  <c r="I31" i="1"/>
  <c r="I21" i="1"/>
  <c r="I15" i="1"/>
  <c r="G66" i="1" l="1"/>
  <c r="H66" i="1"/>
  <c r="H56" i="1"/>
  <c r="H30" i="1"/>
  <c r="H20" i="1"/>
  <c r="D22" i="1"/>
  <c r="D21" i="1"/>
  <c r="D67" i="1"/>
  <c r="D62" i="1"/>
  <c r="D61" i="1"/>
  <c r="D60" i="1"/>
  <c r="D58" i="1"/>
  <c r="D57" i="1"/>
  <c r="D59" i="1"/>
  <c r="D39" i="1"/>
  <c r="D37" i="1"/>
  <c r="D36" i="1"/>
  <c r="D34" i="1"/>
  <c r="D33" i="1"/>
  <c r="D32" i="1"/>
  <c r="D31" i="1"/>
  <c r="H71" i="1" l="1"/>
  <c r="D29" i="1"/>
  <c r="D27" i="1"/>
  <c r="F25" i="1" l="1"/>
  <c r="G25" i="1"/>
  <c r="F24" i="1"/>
  <c r="F23" i="1"/>
  <c r="G23" i="1"/>
  <c r="C14" i="1"/>
  <c r="F27" i="1" l="1"/>
  <c r="F28" i="1" l="1"/>
  <c r="F66" i="1" l="1"/>
  <c r="F56" i="1"/>
  <c r="F30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A37" i="1"/>
  <c r="E37" i="1" s="1"/>
  <c r="A36" i="1"/>
  <c r="A35" i="1"/>
  <c r="E34" i="1"/>
  <c r="A33" i="1"/>
  <c r="E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E69" i="1"/>
  <c r="E52" i="1"/>
  <c r="D54" i="1"/>
  <c r="D45" i="1"/>
  <c r="E54" i="1"/>
  <c r="E70" i="1"/>
  <c r="C49" i="1"/>
  <c r="C55" i="1"/>
  <c r="D49" i="1"/>
  <c r="D50" i="1"/>
  <c r="E50" i="1"/>
  <c r="C47" i="1"/>
  <c r="E18" i="1"/>
  <c r="E47" i="1"/>
  <c r="C45" i="1"/>
  <c r="C42" i="1"/>
  <c r="D42" i="1"/>
  <c r="E42" i="1"/>
  <c r="E61" i="1"/>
  <c r="E26" i="1"/>
  <c r="D44" i="1"/>
  <c r="E32" i="1"/>
  <c r="C64" i="1"/>
  <c r="E58" i="1"/>
  <c r="E53" i="1"/>
  <c r="D53" i="1"/>
  <c r="C53" i="1"/>
  <c r="E39" i="1"/>
  <c r="C65" i="1"/>
  <c r="E15" i="1"/>
  <c r="E35" i="1"/>
  <c r="C46" i="1"/>
  <c r="C44" i="1"/>
  <c r="E60" i="1"/>
  <c r="E41" i="1"/>
  <c r="D41" i="1"/>
  <c r="E25" i="1"/>
  <c r="C41" i="1"/>
  <c r="D52" i="1"/>
  <c r="C63" i="1"/>
  <c r="E43" i="1"/>
  <c r="D43" i="1"/>
  <c r="C43" i="1"/>
  <c r="E24" i="1"/>
  <c r="C51" i="1"/>
  <c r="C62" i="1"/>
  <c r="D51" i="1"/>
  <c r="E55" i="1"/>
  <c r="E59" i="1"/>
  <c r="E16" i="1"/>
  <c r="E36" i="1"/>
  <c r="E62" i="1"/>
  <c r="C20" i="1" l="1"/>
  <c r="C48" i="1"/>
  <c r="C30" i="1"/>
  <c r="C66" i="1"/>
  <c r="E40" i="1"/>
  <c r="C56" i="1"/>
  <c r="D14" i="1"/>
  <c r="D48" i="1"/>
  <c r="E14" i="1"/>
  <c r="E30" i="1"/>
  <c r="C40" i="1"/>
  <c r="D30" i="1"/>
  <c r="D40" i="1"/>
  <c r="C71" i="1" l="1"/>
  <c r="E67" i="1" l="1"/>
  <c r="E66" i="1" l="1"/>
  <c r="E65" i="1" l="1"/>
  <c r="E64" i="1"/>
  <c r="E63" i="1"/>
  <c r="E56" i="1" l="1"/>
  <c r="D63" i="1" l="1"/>
  <c r="D65" i="1"/>
  <c r="D64" i="1"/>
  <c r="D56" i="1" l="1"/>
  <c r="D66" i="1"/>
  <c r="E28" i="1" l="1"/>
  <c r="E20" i="1" l="1"/>
  <c r="E71" i="1" l="1"/>
  <c r="F15" i="1" l="1"/>
  <c r="F14" i="1" s="1"/>
  <c r="G32" i="1" l="1"/>
  <c r="G27" i="1"/>
  <c r="G29" i="1"/>
  <c r="G22" i="1"/>
  <c r="G24" i="1"/>
  <c r="G39" i="1"/>
  <c r="G31" i="1"/>
  <c r="I30" i="1" s="1"/>
  <c r="G26" i="1"/>
  <c r="F29" i="1"/>
  <c r="G37" i="1"/>
  <c r="G57" i="1"/>
  <c r="G21" i="1"/>
  <c r="G58" i="1"/>
  <c r="I56" i="1" l="1"/>
  <c r="F20" i="1"/>
  <c r="F71" i="1" s="1"/>
  <c r="G30" i="1"/>
  <c r="G56" i="1"/>
  <c r="G17" i="1" l="1"/>
  <c r="G16" i="1" l="1"/>
  <c r="G15" i="1" l="1"/>
  <c r="G19" i="1"/>
  <c r="G14" i="1" l="1"/>
  <c r="G28" i="1" l="1"/>
  <c r="I20" i="1" s="1"/>
  <c r="I71" i="1" s="1"/>
  <c r="G20" i="1" l="1"/>
  <c r="G71" i="1" l="1"/>
  <c r="D28" i="1"/>
  <c r="D20" i="1" l="1"/>
  <c r="D71" i="1" s="1"/>
</calcChain>
</file>

<file path=xl/sharedStrings.xml><?xml version="1.0" encoding="utf-8"?>
<sst xmlns="http://schemas.openxmlformats.org/spreadsheetml/2006/main" count="86" uniqueCount="86">
  <si>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</si>
  <si>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</si>
  <si>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</si>
  <si>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</si>
  <si>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</si>
  <si>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</si>
  <si>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</si>
  <si>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</si>
  <si>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</si>
  <si>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</si>
  <si>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</si>
  <si>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</si>
  <si>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</si>
  <si>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</si>
  <si>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</si>
  <si>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</si>
  <si>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</si>
  <si>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</si>
  <si>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</si>
  <si>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</si>
  <si>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</si>
  <si>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</si>
  <si>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</si>
  <si>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</si>
  <si>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</si>
  <si>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</si>
  <si>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</si>
  <si>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</si>
  <si>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</si>
  <si>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</si>
  <si>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</si>
  <si>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</si>
  <si>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</si>
  <si>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</si>
  <si>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</si>
  <si>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</si>
  <si>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</si>
  <si>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</si>
  <si>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</si>
  <si>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</si>
  <si>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</si>
  <si>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</si>
  <si>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</si>
  <si>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</si>
  <si>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</si>
  <si>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</si>
  <si>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</si>
  <si>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</si>
  <si>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</si>
  <si>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</si>
  <si>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</si>
  <si>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</si>
  <si>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</si>
  <si>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</si>
  <si>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</si>
  <si>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</si>
  <si>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</si>
  <si>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</si>
  <si>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</si>
  <si>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</si>
  <si>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</si>
  <si>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</si>
  <si>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</si>
  <si>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</si>
  <si>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</si>
  <si>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</si>
  <si>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</si>
  <si>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</si>
  <si>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</si>
  <si>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</si>
  <si>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</si>
  <si>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</si>
  <si>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</si>
  <si>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</si>
  <si>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</si>
  <si>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</si>
  <si>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</si>
  <si>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</si>
  <si>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</si>
  <si>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Marzo</t>
  </si>
  <si>
    <t>Presupuesto aprobado:</t>
  </si>
  <si>
    <t>Presupuesto modificado:</t>
  </si>
  <si>
    <t>Se refiere al prepuesto aprobado en la Ley de Presupuesto General del Estado.</t>
  </si>
  <si>
    <t>Se refiere al presupuesto aprobado en caso de que el Congreso Nacional apruebe un presupuesto complementario.</t>
  </si>
  <si>
    <t>Fecha de Registro: hasta el 30 de abril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</si>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</sst>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1328906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003935" cy="1202690"/>
        </a:xfrm>
        <a:prstGeom prst="rect">
          <a:avLst/>
        </a:prstGeom>
      </xdr:spPr>
    </xdr:pic>
    <xdr:clientData/>
  </xdr:twoCellAnchor>
  <xdr:oneCellAnchor>
    <xdr:from>
      <xdr:col>5</xdr:col>
      <xdr:colOff>369795</xdr:colOff>
      <xdr:row>4</xdr:row>
      <xdr:rowOff>22410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919883" y="829234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>
            <v>30159088.419999998</v>
          </cell>
          <cell r="H15">
            <v>32601102.169999998</v>
          </cell>
        </row>
        <row r="16">
          <cell r="H16">
            <v>1136500</v>
          </cell>
        </row>
        <row r="17">
          <cell r="H17">
            <v>10656</v>
          </cell>
        </row>
        <row r="19">
          <cell r="H19">
            <v>4899553.72</v>
          </cell>
        </row>
        <row r="21">
          <cell r="E21">
            <v>30389763.399999999</v>
          </cell>
          <cell r="H21">
            <v>3482095.27</v>
          </cell>
        </row>
        <row r="22">
          <cell r="E22">
            <v>1580285</v>
          </cell>
          <cell r="H22">
            <v>14285.71</v>
          </cell>
        </row>
        <row r="24">
          <cell r="H24">
            <v>237715.75</v>
          </cell>
        </row>
        <row r="26">
          <cell r="H26">
            <v>811976.14</v>
          </cell>
        </row>
        <row r="27">
          <cell r="E27">
            <v>37600000</v>
          </cell>
          <cell r="G27">
            <v>1002711.55</v>
          </cell>
          <cell r="H27">
            <v>2041945.26</v>
          </cell>
        </row>
        <row r="28">
          <cell r="E28">
            <v>9703137.9600000009</v>
          </cell>
          <cell r="G28">
            <v>2497447.94</v>
          </cell>
          <cell r="H28">
            <v>619404.93999999994</v>
          </cell>
        </row>
        <row r="29">
          <cell r="E29">
            <v>3658890.2</v>
          </cell>
          <cell r="G29">
            <v>0</v>
          </cell>
          <cell r="H29">
            <v>64262.8</v>
          </cell>
        </row>
        <row r="31">
          <cell r="E31">
            <v>1800000</v>
          </cell>
          <cell r="H31">
            <v>262404</v>
          </cell>
        </row>
        <row r="32">
          <cell r="E32">
            <v>667888.32000000007</v>
          </cell>
          <cell r="H32">
            <v>121905.74</v>
          </cell>
        </row>
        <row r="33">
          <cell r="E33">
            <v>1950000</v>
          </cell>
        </row>
        <row r="34">
          <cell r="E34">
            <v>200000</v>
          </cell>
        </row>
        <row r="36">
          <cell r="E36">
            <v>510000</v>
          </cell>
        </row>
        <row r="37">
          <cell r="E37">
            <v>12994000</v>
          </cell>
          <cell r="H37">
            <v>368033.96</v>
          </cell>
        </row>
        <row r="39">
          <cell r="E39">
            <v>8350000</v>
          </cell>
          <cell r="H39">
            <v>526498.86</v>
          </cell>
        </row>
        <row r="57">
          <cell r="E57">
            <v>6847606.3200000003</v>
          </cell>
          <cell r="H57">
            <v>268929.32</v>
          </cell>
        </row>
        <row r="58">
          <cell r="E58">
            <v>131600</v>
          </cell>
          <cell r="H58">
            <v>65844</v>
          </cell>
        </row>
        <row r="59">
          <cell r="E59">
            <v>2061548.34</v>
          </cell>
        </row>
        <row r="60">
          <cell r="E60">
            <v>3550000</v>
          </cell>
        </row>
        <row r="61">
          <cell r="E61">
            <v>20018587.09</v>
          </cell>
        </row>
        <row r="62">
          <cell r="E62">
            <v>70500</v>
          </cell>
        </row>
        <row r="67">
          <cell r="E67">
            <v>48504455.789999999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Y93"/>
  <sheetViews>
    <sheetView showGridLines="0" tabSelected="1" zoomScale="85" zoomScaleNormal="85" workbookViewId="0">
      <pane xSplit="2" ySplit="14" topLeftCell="C46" activePane="bottomRight" state="frozen"/>
      <selection pane="topRight" activeCell="D1" sqref="D1"/>
      <selection pane="bottomLeft" activeCell="A15" sqref="A15"/>
      <selection pane="bottomRight" activeCell="D11" sqref="D11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8" width="20.140625" style="8" customWidth="1"/>
    <col min="9" max="9" width="20" style="8" customWidth="1"/>
    <col min="10" max="10" width="15.28515625" style="4" bestFit="1" customWidth="1"/>
    <col min="11" max="11" width="27.5703125" style="4" customWidth="1"/>
    <col min="12" max="12" width="12.5703125" style="4"/>
    <col min="13" max="13" width="15.7109375" style="4" bestFit="1" customWidth="1"/>
    <col min="14" max="16384" width="12.5703125" style="4"/>
  </cols>
  <sheetData>
    <row r="1" spans="1:15" x14ac:dyDescent="0.25">
      <c r="B1" s="5"/>
      <c r="C1" s="6"/>
      <c r="D1" s="6"/>
      <c r="E1" s="6"/>
      <c r="F1" s="6"/>
      <c r="G1" s="6"/>
      <c r="H1" s="6"/>
      <c r="I1" s="16"/>
    </row>
    <row r="2" spans="1:15" x14ac:dyDescent="0.25">
      <c r="B2" s="5"/>
      <c r="C2" s="6"/>
      <c r="D2" s="6"/>
      <c r="E2" s="6"/>
      <c r="F2" s="6"/>
      <c r="G2" s="6"/>
      <c r="H2" s="6"/>
      <c r="I2" s="16"/>
    </row>
    <row r="3" spans="1:15" x14ac:dyDescent="0.25">
      <c r="B3" s="5"/>
      <c r="C3" s="6"/>
      <c r="D3" s="6"/>
      <c r="E3" s="6"/>
      <c r="F3" s="6"/>
      <c r="G3" s="6"/>
      <c r="H3" s="6"/>
      <c r="I3" s="16"/>
    </row>
    <row r="4" spans="1:15" x14ac:dyDescent="0.25">
      <c r="B4" s="5"/>
      <c r="C4" s="6"/>
      <c r="D4" s="6"/>
      <c r="E4" s="6"/>
      <c r="F4" s="6"/>
      <c r="G4" s="6"/>
      <c r="H4" s="6"/>
      <c r="I4" s="16"/>
    </row>
    <row r="5" spans="1:15" x14ac:dyDescent="0.25">
      <c r="B5" s="5"/>
      <c r="C5" s="6"/>
      <c r="D5" s="6"/>
      <c r="E5" s="6"/>
      <c r="F5" s="6"/>
      <c r="G5" s="6"/>
      <c r="H5" s="6"/>
      <c r="I5" s="16"/>
    </row>
    <row r="6" spans="1:15" x14ac:dyDescent="0.25">
      <c r="B6" s="5"/>
      <c r="C6" s="6"/>
      <c r="D6" s="6"/>
      <c r="E6" s="6"/>
      <c r="F6" s="6"/>
      <c r="G6" s="6"/>
      <c r="H6" s="6"/>
      <c r="I6" s="16"/>
    </row>
    <row r="7" spans="1:15" x14ac:dyDescent="0.25">
      <c r="B7" s="27" t="s">
        <v>0</v>
      </c>
      <c r="C7" s="27"/>
      <c r="D7" s="27"/>
      <c r="E7" s="27"/>
      <c r="F7" s="27"/>
      <c r="G7" s="27"/>
      <c r="H7" s="27"/>
      <c r="I7" s="27"/>
    </row>
    <row r="8" spans="1:15" x14ac:dyDescent="0.25">
      <c r="B8" s="28" t="s">
        <v>76</v>
      </c>
      <c r="C8" s="28"/>
      <c r="D8" s="28"/>
      <c r="E8" s="28"/>
      <c r="F8" s="28"/>
      <c r="G8" s="28"/>
      <c r="H8" s="28"/>
      <c r="I8" s="28"/>
    </row>
    <row r="9" spans="1:15" x14ac:dyDescent="0.25">
      <c r="B9" s="27" t="s">
        <v>1</v>
      </c>
      <c r="C9" s="27"/>
      <c r="D9" s="27"/>
      <c r="E9" s="27"/>
      <c r="F9" s="27"/>
      <c r="G9" s="27"/>
      <c r="H9" s="27"/>
      <c r="I9" s="27"/>
    </row>
    <row r="10" spans="1:15" x14ac:dyDescent="0.25">
      <c r="B10" s="29" t="s">
        <v>2</v>
      </c>
      <c r="C10" s="29"/>
      <c r="D10" s="29"/>
      <c r="E10" s="29"/>
      <c r="F10" s="29"/>
      <c r="G10" s="29"/>
      <c r="H10" s="29"/>
      <c r="I10" s="29"/>
    </row>
    <row r="11" spans="1:15" x14ac:dyDescent="0.25">
      <c r="I11" s="17"/>
    </row>
    <row r="12" spans="1:15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79</v>
      </c>
      <c r="H12" s="1" t="s">
        <v>85</v>
      </c>
      <c r="I12" s="1" t="s">
        <v>3</v>
      </c>
      <c r="N12" s="10"/>
      <c r="O12" s="10"/>
    </row>
    <row r="13" spans="1:15" x14ac:dyDescent="0.25">
      <c r="B13" s="11" t="s">
        <v>7</v>
      </c>
      <c r="C13" s="12"/>
      <c r="D13" s="12"/>
      <c r="E13" s="12"/>
      <c r="F13" s="12"/>
      <c r="G13" s="12"/>
      <c r="H13" s="12"/>
      <c r="I13" s="12"/>
      <c r="J13" s="8"/>
      <c r="K13" s="8"/>
      <c r="L13" s="8"/>
      <c r="M13" s="8"/>
      <c r="N13" s="8"/>
      <c r="O13" s="8"/>
    </row>
    <row r="14" spans="1:15" x14ac:dyDescent="0.25">
      <c r="B14" s="3" t="s">
        <v>8</v>
      </c>
      <c r="C14" s="6">
        <f>SUM(C15:C19)</f>
        <v>597873715</v>
      </c>
      <c r="D14" s="6">
        <f>SUM(D15:D19)</f>
        <v>597873715</v>
      </c>
      <c r="E14" s="6">
        <f t="shared" ref="E14:I14" si="0">SUM(E15:E19)</f>
        <v>35929167.672750004</v>
      </c>
      <c r="F14" s="6">
        <f t="shared" si="0"/>
        <v>35838871.059999995</v>
      </c>
      <c r="G14" s="6">
        <f t="shared" si="0"/>
        <v>38647811.890000001</v>
      </c>
      <c r="H14" s="6">
        <f>SUM(H15:H19)</f>
        <v>44732459.925802</v>
      </c>
      <c r="I14" s="6">
        <f>SUM(I15:I19)</f>
        <v>155148310.54855201</v>
      </c>
    </row>
    <row r="15" spans="1:15" x14ac:dyDescent="0.25">
      <c r="A15" s="4" t="str">
        <f>LEFT(B15,5)</f>
        <v>2.1.1</v>
      </c>
      <c r="B15" s="13" t="s">
        <v>9</v>
      </c>
      <c r="C15" s="8">
        <v>454086340</v>
      </c>
      <c r="D15" s="8">
        <v>453365340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24">
        <f>+'[2]Plantilla Ejecución OAI'!$H$15</f>
        <v>32601102.169999998</v>
      </c>
      <c r="H15" s="24">
        <v>37801700.859999999</v>
      </c>
      <c r="I15" s="8">
        <f>+E15+F15+G15+H15</f>
        <v>130925763.55</v>
      </c>
    </row>
    <row r="16" spans="1:15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79752400</v>
      </c>
      <c r="E16" s="8">
        <f>IFERROR(VLOOKUP(A16,'[1]CONSOLIDADO GENERAL'!C9:I407,6,FALSE),0)</f>
        <v>947000</v>
      </c>
      <c r="F16" s="8">
        <v>1098000</v>
      </c>
      <c r="G16" s="8">
        <f>+'[2]Plantilla Ejecución OAI'!$H$16</f>
        <v>1136500</v>
      </c>
      <c r="H16" s="8">
        <v>1167000</v>
      </c>
      <c r="I16" s="8">
        <f t="shared" ref="I16:I19" si="2">+E16+F16+G16+H16</f>
        <v>4348500</v>
      </c>
    </row>
    <row r="17" spans="1:11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>+'[2]Plantilla Ejecución OAI'!$H$17</f>
        <v>10656</v>
      </c>
      <c r="H17" s="24">
        <v>0</v>
      </c>
      <c r="I17" s="8">
        <f t="shared" si="2"/>
        <v>10656</v>
      </c>
    </row>
    <row r="18" spans="1:11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H18" s="8">
        <v>0</v>
      </c>
      <c r="I18" s="8">
        <f t="shared" si="2"/>
        <v>0</v>
      </c>
    </row>
    <row r="19" spans="1:11" x14ac:dyDescent="0.25">
      <c r="A19" s="4" t="str">
        <f t="shared" si="1"/>
        <v>2.1.5</v>
      </c>
      <c r="B19" s="13" t="s">
        <v>13</v>
      </c>
      <c r="C19" s="8">
        <v>64395975</v>
      </c>
      <c r="D19" s="8">
        <v>64395975</v>
      </c>
      <c r="E19" s="8">
        <f>IFERROR(VLOOKUP(A19,'[1]CONSOLIDADO GENERAL'!C12:I410,6,FALSE),0)</f>
        <v>4618295.5727499994</v>
      </c>
      <c r="F19" s="8">
        <v>4581782.6399999997</v>
      </c>
      <c r="G19" s="8">
        <f>+'[2]Plantilla Ejecución OAI'!$H$19</f>
        <v>4899553.72</v>
      </c>
      <c r="H19" s="8">
        <v>5763759.0658019995</v>
      </c>
      <c r="I19" s="8">
        <f t="shared" si="2"/>
        <v>19863390.998551998</v>
      </c>
    </row>
    <row r="20" spans="1:11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95874482.810000017</v>
      </c>
      <c r="E20" s="6">
        <f t="shared" ref="E20:I20" si="3">SUM(E21:E29)</f>
        <v>2622915.4000000004</v>
      </c>
      <c r="F20" s="6">
        <f t="shared" si="3"/>
        <v>6444023.7200000007</v>
      </c>
      <c r="G20" s="6">
        <f t="shared" si="3"/>
        <v>7271685.8700000001</v>
      </c>
      <c r="H20" s="6">
        <f t="shared" si="3"/>
        <v>7252428.1500000004</v>
      </c>
      <c r="I20" s="6">
        <f t="shared" si="3"/>
        <v>23591053.140000004</v>
      </c>
    </row>
    <row r="21" spans="1:11" x14ac:dyDescent="0.25">
      <c r="A21" s="4" t="str">
        <f t="shared" si="1"/>
        <v>2.2.1</v>
      </c>
      <c r="B21" s="13" t="s">
        <v>15</v>
      </c>
      <c r="C21" s="8">
        <v>29632000</v>
      </c>
      <c r="D21" s="8">
        <f>+'[2]Plantilla Ejecución OAI'!$E$21</f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+'[2]Plantilla Ejecución OAI'!$H$21</f>
        <v>3482095.27</v>
      </c>
      <c r="H21" s="8">
        <v>2801342.64</v>
      </c>
      <c r="I21" s="8">
        <f>+E21+F21+G21+H21</f>
        <v>11159777.23</v>
      </c>
      <c r="K21" s="10"/>
    </row>
    <row r="22" spans="1:11" x14ac:dyDescent="0.25">
      <c r="A22" s="4" t="str">
        <f t="shared" si="1"/>
        <v>2.2.2</v>
      </c>
      <c r="B22" s="13" t="s">
        <v>16</v>
      </c>
      <c r="C22" s="8">
        <v>3080285</v>
      </c>
      <c r="D22" s="8">
        <f>+'[2]Plantilla Ejecución OAI'!$E$22</f>
        <v>1580285</v>
      </c>
      <c r="E22" s="8">
        <f>IFERROR(VLOOKUP(A22,'[1]CONSOLIDADO GENERAL'!C15:I413,6,FALSE),0)</f>
        <v>0</v>
      </c>
      <c r="F22" s="8">
        <v>114156.82</v>
      </c>
      <c r="G22" s="8">
        <f>+'[2]Plantilla Ejecución OAI'!$H$22</f>
        <v>14285.71</v>
      </c>
      <c r="H22" s="8">
        <v>333644.71000000002</v>
      </c>
      <c r="I22" s="8">
        <f t="shared" ref="I22:I29" si="4">+E22+F22+G22+H22</f>
        <v>462087.24</v>
      </c>
      <c r="K22" s="10"/>
    </row>
    <row r="23" spans="1:11" x14ac:dyDescent="0.25">
      <c r="A23" s="4" t="str">
        <f t="shared" si="1"/>
        <v>2.2.3</v>
      </c>
      <c r="B23" s="13" t="s">
        <v>17</v>
      </c>
      <c r="C23" s="8">
        <v>600000</v>
      </c>
      <c r="D23" s="8">
        <v>1200000</v>
      </c>
      <c r="E23" s="8">
        <f>IFERROR(VLOOKUP(A23,'[1]CONSOLIDADO GENERAL'!C16:I414,6,FALSE),0)</f>
        <v>0</v>
      </c>
      <c r="F23" s="8">
        <f>IFERROR(VLOOKUP(B23,'[1]CONSOLIDADO GENERAL'!D16:J414,6,FALSE),0)</f>
        <v>0</v>
      </c>
      <c r="G23" s="8">
        <f>IFERROR(VLOOKUP(C23,'[1]CONSOLIDADO GENERAL'!E16:K414,6,FALSE),0)</f>
        <v>0</v>
      </c>
      <c r="H23" s="8">
        <v>286440</v>
      </c>
      <c r="I23" s="8">
        <f t="shared" si="4"/>
        <v>286440</v>
      </c>
      <c r="K23" s="10"/>
    </row>
    <row r="24" spans="1:11" x14ac:dyDescent="0.25">
      <c r="A24" s="4" t="str">
        <f t="shared" si="1"/>
        <v>2.2.4</v>
      </c>
      <c r="B24" s="13" t="s">
        <v>18</v>
      </c>
      <c r="C24" s="8">
        <v>300000</v>
      </c>
      <c r="D24" s="8">
        <v>600000</v>
      </c>
      <c r="E24" s="8">
        <f>IFERROR(VLOOKUP(A24,'[1]CONSOLIDADO GENERAL'!C17:I415,6,FALSE),0)</f>
        <v>0</v>
      </c>
      <c r="F24" s="8">
        <f>IFERROR(VLOOKUP(B24,'[1]CONSOLIDADO GENERAL'!D17:J415,6,FALSE),0)</f>
        <v>0</v>
      </c>
      <c r="G24" s="8">
        <f>+'[2]Plantilla Ejecución OAI'!$H$24</f>
        <v>237715.75</v>
      </c>
      <c r="H24" s="8">
        <v>53746.5</v>
      </c>
      <c r="I24" s="8">
        <f t="shared" si="4"/>
        <v>291462.25</v>
      </c>
      <c r="K24" s="10"/>
    </row>
    <row r="25" spans="1:11" x14ac:dyDescent="0.25">
      <c r="A25" s="4" t="str">
        <f>LEFT(B25,5)</f>
        <v>2.2.5</v>
      </c>
      <c r="B25" s="13" t="s">
        <v>19</v>
      </c>
      <c r="C25" s="8">
        <v>7000000</v>
      </c>
      <c r="D25" s="8">
        <v>4142406.25</v>
      </c>
      <c r="E25" s="8">
        <f>IFERROR(VLOOKUP(A25,'[1]CONSOLIDADO GENERAL'!C18:I416,6,FALSE),0)</f>
        <v>0</v>
      </c>
      <c r="F25" s="8">
        <f>IFERROR(VLOOKUP(B25,'[1]CONSOLIDADO GENERAL'!D18:J416,6,FALSE),0)</f>
        <v>0</v>
      </c>
      <c r="G25" s="8">
        <f>IFERROR(VLOOKUP(C25,'[1]CONSOLIDADO GENERAL'!E18:K416,6,FALSE),0)</f>
        <v>0</v>
      </c>
      <c r="H25" s="8">
        <v>0</v>
      </c>
      <c r="I25" s="8">
        <f t="shared" si="4"/>
        <v>0</v>
      </c>
      <c r="K25" s="10"/>
    </row>
    <row r="26" spans="1:11" x14ac:dyDescent="0.25">
      <c r="A26" s="4" t="str">
        <f t="shared" si="1"/>
        <v>2.2.6</v>
      </c>
      <c r="B26" s="13" t="s">
        <v>20</v>
      </c>
      <c r="C26" s="8">
        <v>2100000</v>
      </c>
      <c r="D26" s="8">
        <v>7000000</v>
      </c>
      <c r="E26" s="8">
        <f>IFERROR(VLOOKUP(A26,'[1]CONSOLIDADO GENERAL'!C19:I417,6,FALSE),0)</f>
        <v>408772.65</v>
      </c>
      <c r="G26" s="8">
        <f>+'[2]Plantilla Ejecución OAI'!$H$26</f>
        <v>811976.14</v>
      </c>
      <c r="H26" s="8">
        <v>403799.39</v>
      </c>
      <c r="I26" s="8">
        <f t="shared" si="4"/>
        <v>1624548.1800000002</v>
      </c>
      <c r="K26" s="10"/>
    </row>
    <row r="27" spans="1:11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f>+'[2]Plantilla Ejecución OAI'!$E$27</f>
        <v>37600000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>+'[2]Plantilla Ejecución OAI'!$H$27</f>
        <v>2041945.26</v>
      </c>
      <c r="H27" s="8">
        <v>897296.39</v>
      </c>
      <c r="I27" s="8">
        <f t="shared" si="4"/>
        <v>3968918.5900000003</v>
      </c>
      <c r="K27" s="10"/>
    </row>
    <row r="28" spans="1:11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f>+'[2]Plantilla Ejecución OAI'!$E$28</f>
        <v>9703137.9600000009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>+'[2]Plantilla Ejecución OAI'!$H$28</f>
        <v>619404.93999999994</v>
      </c>
      <c r="H28" s="8">
        <v>2299111.29</v>
      </c>
      <c r="I28" s="8">
        <f t="shared" si="4"/>
        <v>5556509.6200000001</v>
      </c>
      <c r="K28" s="10"/>
    </row>
    <row r="29" spans="1:11" x14ac:dyDescent="0.25">
      <c r="A29" s="4" t="str">
        <f t="shared" si="1"/>
        <v>2.2.9</v>
      </c>
      <c r="B29" s="13" t="s">
        <v>23</v>
      </c>
      <c r="C29" s="8">
        <v>7850000</v>
      </c>
      <c r="D29" s="8">
        <f>+'[2]Plantilla Ejecución OAI'!$E$29</f>
        <v>3658890.2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>+'[2]Plantilla Ejecución OAI'!$H$29</f>
        <v>64262.8</v>
      </c>
      <c r="H29" s="8">
        <v>177047.22999999998</v>
      </c>
      <c r="I29" s="8">
        <f t="shared" si="4"/>
        <v>241310.02999999997</v>
      </c>
      <c r="K29" s="10"/>
    </row>
    <row r="30" spans="1:11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26621888.32</v>
      </c>
      <c r="E30" s="6">
        <f t="shared" ref="E30:I30" si="5">SUM(E31:E39)</f>
        <v>402155.49</v>
      </c>
      <c r="F30" s="6">
        <f t="shared" si="5"/>
        <v>3849888.31</v>
      </c>
      <c r="G30" s="6">
        <f t="shared" si="5"/>
        <v>1278842.56</v>
      </c>
      <c r="H30" s="6">
        <f t="shared" si="5"/>
        <v>3480058.79</v>
      </c>
      <c r="I30" s="6">
        <f t="shared" si="5"/>
        <v>9010945.1500000004</v>
      </c>
    </row>
    <row r="31" spans="1:11" x14ac:dyDescent="0.25">
      <c r="A31" s="4" t="str">
        <f t="shared" si="1"/>
        <v>2.3.1</v>
      </c>
      <c r="B31" s="13" t="s">
        <v>25</v>
      </c>
      <c r="C31" s="8">
        <v>5500000</v>
      </c>
      <c r="D31" s="8">
        <f>+'[2]Plantilla Ejecución OAI'!$E$31</f>
        <v>1800000</v>
      </c>
      <c r="E31" s="8">
        <f>IFERROR(VLOOKUP(A31,'[1]CONSOLIDADO GENERAL'!C24:I422,6,FALSE),0)</f>
        <v>0</v>
      </c>
      <c r="F31" s="8">
        <v>202239</v>
      </c>
      <c r="G31" s="8">
        <f>+'[2]Plantilla Ejecución OAI'!$H$31</f>
        <v>262404</v>
      </c>
      <c r="H31" s="8">
        <v>115285.85</v>
      </c>
      <c r="I31" s="8">
        <f>+E31+F31+G31+H31</f>
        <v>579928.85</v>
      </c>
    </row>
    <row r="32" spans="1:11" x14ac:dyDescent="0.25">
      <c r="A32" s="4" t="str">
        <f t="shared" si="1"/>
        <v>2.3.2</v>
      </c>
      <c r="B32" s="13" t="s">
        <v>26</v>
      </c>
      <c r="C32" s="8">
        <v>2750000</v>
      </c>
      <c r="D32" s="8">
        <f>+'[2]Plantilla Ejecución OAI'!$E$32</f>
        <v>667888.32000000007</v>
      </c>
      <c r="E32" s="8">
        <f>IFERROR(VLOOKUP(A32,'[1]CONSOLIDADO GENERAL'!C25:I423,6,FALSE),0)</f>
        <v>0</v>
      </c>
      <c r="F32" s="8">
        <v>134048</v>
      </c>
      <c r="G32" s="8">
        <f>+'[2]Plantilla Ejecución OAI'!$H$32</f>
        <v>121905.74</v>
      </c>
      <c r="H32" s="8">
        <v>64286.400000000001</v>
      </c>
      <c r="I32" s="8">
        <f t="shared" ref="I32:I55" si="6">+E32+F32+G32+H32</f>
        <v>320240.14</v>
      </c>
    </row>
    <row r="33" spans="1:9" x14ac:dyDescent="0.25">
      <c r="A33" s="4" t="str">
        <f t="shared" si="1"/>
        <v>2.3.3</v>
      </c>
      <c r="B33" s="13" t="s">
        <v>27</v>
      </c>
      <c r="C33" s="8">
        <v>50000</v>
      </c>
      <c r="D33" s="8">
        <f>+'[2]Plantilla Ejecución OAI'!$E$33</f>
        <v>1950000</v>
      </c>
      <c r="E33" s="8">
        <f>IFERROR(VLOOKUP(A33,'[1]CONSOLIDADO GENERAL'!C26:I424,6,FALSE),0)</f>
        <v>0</v>
      </c>
      <c r="F33" s="8">
        <v>1148219.8600000001</v>
      </c>
      <c r="H33" s="8">
        <v>43240</v>
      </c>
      <c r="I33" s="8">
        <f t="shared" si="6"/>
        <v>1191459.8600000001</v>
      </c>
    </row>
    <row r="34" spans="1:9" x14ac:dyDescent="0.25">
      <c r="A34" s="4" t="s">
        <v>28</v>
      </c>
      <c r="B34" s="13" t="s">
        <v>29</v>
      </c>
      <c r="C34" s="8">
        <v>350000</v>
      </c>
      <c r="D34" s="8">
        <f>+'[2]Plantilla Ejecución OAI'!$E$34</f>
        <v>200000</v>
      </c>
      <c r="E34" s="8">
        <f>IFERROR(VLOOKUP(A34,'[1]CONSOLIDADO GENERAL'!C27:I425,6,FALSE),0)</f>
        <v>0</v>
      </c>
      <c r="H34" s="8">
        <v>412602.76</v>
      </c>
      <c r="I34" s="8">
        <f t="shared" si="6"/>
        <v>412602.76</v>
      </c>
    </row>
    <row r="35" spans="1:9" x14ac:dyDescent="0.25">
      <c r="A35" s="4" t="str">
        <f t="shared" si="1"/>
        <v>2.3.5</v>
      </c>
      <c r="B35" s="13" t="s">
        <v>30</v>
      </c>
      <c r="C35" s="8">
        <v>50000</v>
      </c>
      <c r="D35" s="8">
        <v>150000</v>
      </c>
      <c r="E35" s="8">
        <f>IFERROR(VLOOKUP(A35,'[1]CONSOLIDADO GENERAL'!C28:I426,6,FALSE),0)</f>
        <v>0</v>
      </c>
      <c r="H35" s="8">
        <v>127204</v>
      </c>
      <c r="I35" s="8">
        <f t="shared" si="6"/>
        <v>127204</v>
      </c>
    </row>
    <row r="36" spans="1:9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f>+'[2]Plantilla Ejecución OAI'!$E$36</f>
        <v>510000</v>
      </c>
      <c r="E36" s="8">
        <f>IFERROR(VLOOKUP(A36,'[1]CONSOLIDADO GENERAL'!C29:I427,6,FALSE),0)</f>
        <v>0</v>
      </c>
      <c r="H36" s="8">
        <v>105610.1</v>
      </c>
      <c r="I36" s="8">
        <f t="shared" si="6"/>
        <v>105610.1</v>
      </c>
    </row>
    <row r="37" spans="1:9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f>+'[2]Plantilla Ejecución OAI'!$E$37</f>
        <v>12994000</v>
      </c>
      <c r="E37" s="8">
        <f>IFERROR(VLOOKUP(A37,'[1]CONSOLIDADO GENERAL'!C30:I428,6,FALSE),0)</f>
        <v>402155.49</v>
      </c>
      <c r="F37" s="8">
        <v>459169.19</v>
      </c>
      <c r="G37" s="8">
        <f>+'[2]Plantilla Ejecución OAI'!$H$37</f>
        <v>368033.96</v>
      </c>
      <c r="H37" s="8">
        <v>1271369.4700000002</v>
      </c>
      <c r="I37" s="8">
        <f t="shared" si="6"/>
        <v>2500728.1100000003</v>
      </c>
    </row>
    <row r="38" spans="1:9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I38" s="8">
        <f t="shared" si="6"/>
        <v>0</v>
      </c>
    </row>
    <row r="39" spans="1:9" ht="14.25" customHeight="1" x14ac:dyDescent="0.25">
      <c r="A39" s="4" t="str">
        <f t="shared" si="1"/>
        <v>2.3.9</v>
      </c>
      <c r="B39" s="13" t="s">
        <v>34</v>
      </c>
      <c r="C39" s="8">
        <v>18950000</v>
      </c>
      <c r="D39" s="8">
        <f>+'[2]Plantilla Ejecución OAI'!$E$39</f>
        <v>8350000</v>
      </c>
      <c r="E39" s="8">
        <f>IFERROR(VLOOKUP(A39,'[1]CONSOLIDADO GENERAL'!C32:I430,6,FALSE),0)</f>
        <v>0</v>
      </c>
      <c r="F39" s="8">
        <v>1906212.26</v>
      </c>
      <c r="G39" s="8">
        <f>+'[2]Plantilla Ejecución OAI'!$H$39</f>
        <v>526498.86</v>
      </c>
      <c r="H39" s="8">
        <v>1340460.21</v>
      </c>
      <c r="I39" s="8">
        <f t="shared" si="6"/>
        <v>3773171.33</v>
      </c>
    </row>
    <row r="40" spans="1:9" ht="27.75" customHeight="1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/>
      <c r="H40" s="6"/>
      <c r="I40" s="8">
        <f t="shared" si="6"/>
        <v>0</v>
      </c>
    </row>
    <row r="41" spans="1:9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I41" s="8">
        <f t="shared" si="6"/>
        <v>0</v>
      </c>
    </row>
    <row r="42" spans="1:9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I42" s="8">
        <f t="shared" si="6"/>
        <v>0</v>
      </c>
    </row>
    <row r="43" spans="1:9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  <c r="I43" s="8">
        <f t="shared" si="6"/>
        <v>0</v>
      </c>
    </row>
    <row r="44" spans="1:9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I44" s="8">
        <f t="shared" si="6"/>
        <v>0</v>
      </c>
    </row>
    <row r="45" spans="1:9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  <c r="I45" s="8">
        <f t="shared" si="6"/>
        <v>0</v>
      </c>
    </row>
    <row r="46" spans="1:9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I46" s="8">
        <f t="shared" si="6"/>
        <v>0</v>
      </c>
    </row>
    <row r="47" spans="1:9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I47" s="8">
        <f t="shared" si="6"/>
        <v>0</v>
      </c>
    </row>
    <row r="48" spans="1:9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/>
      <c r="H48" s="6"/>
      <c r="I48" s="8">
        <f t="shared" si="6"/>
        <v>0</v>
      </c>
    </row>
    <row r="49" spans="1:9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I49" s="8">
        <f t="shared" si="6"/>
        <v>0</v>
      </c>
    </row>
    <row r="50" spans="1:9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I50" s="8">
        <f t="shared" si="6"/>
        <v>0</v>
      </c>
    </row>
    <row r="51" spans="1:9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  <c r="I51" s="8">
        <f t="shared" si="6"/>
        <v>0</v>
      </c>
    </row>
    <row r="52" spans="1:9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I52" s="8">
        <f t="shared" si="6"/>
        <v>0</v>
      </c>
    </row>
    <row r="53" spans="1:9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  <c r="I53" s="8">
        <f t="shared" si="6"/>
        <v>0</v>
      </c>
    </row>
    <row r="54" spans="1:9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  <c r="I54" s="8">
        <f t="shared" si="6"/>
        <v>0</v>
      </c>
    </row>
    <row r="55" spans="1:9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I55" s="8">
        <f t="shared" si="6"/>
        <v>0</v>
      </c>
    </row>
    <row r="56" spans="1:9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I56" si="7">SUM(D57:D65)</f>
        <v>32679841.75</v>
      </c>
      <c r="E56" s="6">
        <f t="shared" si="7"/>
        <v>0</v>
      </c>
      <c r="F56" s="6">
        <f t="shared" si="7"/>
        <v>498337.91000000003</v>
      </c>
      <c r="G56" s="6">
        <f t="shared" si="7"/>
        <v>334773.32</v>
      </c>
      <c r="H56" s="6">
        <f t="shared" si="7"/>
        <v>6402218.3399999999</v>
      </c>
      <c r="I56" s="6">
        <f t="shared" si="7"/>
        <v>7235329.5700000003</v>
      </c>
    </row>
    <row r="57" spans="1:9" x14ac:dyDescent="0.25">
      <c r="A57" s="4" t="str">
        <f t="shared" si="1"/>
        <v>2.6.1</v>
      </c>
      <c r="B57" s="13" t="s">
        <v>52</v>
      </c>
      <c r="C57" s="8">
        <v>4800000</v>
      </c>
      <c r="D57" s="8">
        <f>+'[2]Plantilla Ejecución OAI'!$E$57</f>
        <v>6847606.3200000003</v>
      </c>
      <c r="E57" s="8">
        <f>IFERROR(VLOOKUP(A57,'[1]CONSOLIDADO GENERAL'!C50:I448,6,FALSE),0)</f>
        <v>0</v>
      </c>
      <c r="F57" s="8">
        <v>498337.91000000003</v>
      </c>
      <c r="G57" s="8">
        <f>+'[2]Plantilla Ejecución OAI'!$H$57</f>
        <v>268929.32</v>
      </c>
      <c r="H57" s="8">
        <v>1763901.7599999998</v>
      </c>
      <c r="I57" s="8">
        <f>+E57+F57+G57+H57</f>
        <v>2531168.9899999998</v>
      </c>
    </row>
    <row r="58" spans="1:9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f>+'[2]Plantilla Ejecución OAI'!$E$58</f>
        <v>131600</v>
      </c>
      <c r="E58" s="8">
        <f>IFERROR(VLOOKUP(A58,'[1]CONSOLIDADO GENERAL'!C51:I449,6,FALSE),0)</f>
        <v>0</v>
      </c>
      <c r="G58" s="8">
        <f>+'[2]Plantilla Ejecución OAI'!$H$58</f>
        <v>65844</v>
      </c>
      <c r="H58" s="8">
        <v>50256.2</v>
      </c>
      <c r="I58" s="8">
        <f t="shared" ref="I58:I65" si="8">+E58+F58+G58+H58</f>
        <v>116100.2</v>
      </c>
    </row>
    <row r="59" spans="1:9" ht="31.5" x14ac:dyDescent="0.25">
      <c r="A59" s="4" t="str">
        <f t="shared" si="1"/>
        <v>2.6.3</v>
      </c>
      <c r="B59" s="13" t="s">
        <v>54</v>
      </c>
      <c r="C59" s="8">
        <v>0</v>
      </c>
      <c r="D59" s="8">
        <f>+'[2]Plantilla Ejecución OAI'!$E$59</f>
        <v>2061548.34</v>
      </c>
      <c r="E59" s="8">
        <f>IFERROR(VLOOKUP(A59,'[1]CONSOLIDADO GENERAL'!C52:I450,6,FALSE),0)</f>
        <v>0</v>
      </c>
      <c r="H59" s="8">
        <v>596326.59</v>
      </c>
      <c r="I59" s="8">
        <f t="shared" si="8"/>
        <v>596326.59</v>
      </c>
    </row>
    <row r="60" spans="1:9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f>+'[2]Plantilla Ejecución OAI'!$E$60</f>
        <v>3550000</v>
      </c>
      <c r="E60" s="8">
        <f>IFERROR(VLOOKUP(A60,'[1]CONSOLIDADO GENERAL'!C53:I451,6,FALSE),0)</f>
        <v>0</v>
      </c>
      <c r="H60" s="8">
        <v>0</v>
      </c>
      <c r="I60" s="8">
        <f t="shared" si="8"/>
        <v>0</v>
      </c>
    </row>
    <row r="61" spans="1:9" x14ac:dyDescent="0.25">
      <c r="A61" s="4" t="str">
        <f t="shared" si="1"/>
        <v>2.6.5</v>
      </c>
      <c r="B61" s="13" t="s">
        <v>56</v>
      </c>
      <c r="C61" s="8">
        <v>14150000</v>
      </c>
      <c r="D61" s="8">
        <f>+'[2]Plantilla Ejecución OAI'!$E$61</f>
        <v>20018587.09</v>
      </c>
      <c r="E61" s="8">
        <f>IFERROR(VLOOKUP(A61,'[1]CONSOLIDADO GENERAL'!C54:I452,6,FALSE),0)</f>
        <v>0</v>
      </c>
      <c r="H61" s="8">
        <v>3991733.79</v>
      </c>
      <c r="I61" s="8">
        <f t="shared" si="8"/>
        <v>3991733.79</v>
      </c>
    </row>
    <row r="62" spans="1:9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+'[2]Plantilla Ejecución OAI'!$E$62</f>
        <v>70500</v>
      </c>
      <c r="E62" s="8">
        <f>IFERROR(VLOOKUP(A62,'[1]CONSOLIDADO GENERAL'!C55:I453,6,FALSE),0)</f>
        <v>0</v>
      </c>
      <c r="I62" s="8">
        <f t="shared" si="8"/>
        <v>0</v>
      </c>
    </row>
    <row r="63" spans="1:9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I63" s="8">
        <f t="shared" si="8"/>
        <v>0</v>
      </c>
    </row>
    <row r="64" spans="1:9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I64" s="8">
        <f t="shared" si="8"/>
        <v>0</v>
      </c>
    </row>
    <row r="65" spans="1:13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I65" s="8">
        <f t="shared" si="8"/>
        <v>0</v>
      </c>
    </row>
    <row r="66" spans="1:13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48504455.789999999</v>
      </c>
      <c r="E66" s="6">
        <f t="shared" ref="E66:I66" si="9">SUM(E67:E70)</f>
        <v>0</v>
      </c>
      <c r="F66" s="6">
        <f t="shared" si="9"/>
        <v>0</v>
      </c>
      <c r="G66" s="6">
        <f t="shared" si="9"/>
        <v>0</v>
      </c>
      <c r="H66" s="6">
        <f t="shared" si="9"/>
        <v>6131915.0199999996</v>
      </c>
      <c r="I66" s="6">
        <f t="shared" si="9"/>
        <v>6131915.0199999996</v>
      </c>
    </row>
    <row r="67" spans="1:13" x14ac:dyDescent="0.25">
      <c r="A67" s="4" t="str">
        <f t="shared" si="1"/>
        <v>2.7.1</v>
      </c>
      <c r="B67" s="13" t="s">
        <v>62</v>
      </c>
      <c r="C67" s="8">
        <v>0</v>
      </c>
      <c r="D67" s="8">
        <f>+'[2]Plantilla Ejecución OAI'!$E$67</f>
        <v>48504455.789999999</v>
      </c>
      <c r="E67" s="8">
        <f>IFERROR(VLOOKUP(A67,'[1]Ejecución CONS 2023'!$C$11:$Q$403,4,FALSE),0)</f>
        <v>0</v>
      </c>
      <c r="H67" s="8">
        <v>6131915.0199999996</v>
      </c>
      <c r="I67" s="8">
        <f t="shared" ref="I58:I70" si="10">+E67+F67+G67+H67</f>
        <v>6131915.0199999996</v>
      </c>
    </row>
    <row r="68" spans="1:13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I68" s="8">
        <f t="shared" si="10"/>
        <v>0</v>
      </c>
    </row>
    <row r="69" spans="1:13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I69" s="8">
        <f t="shared" si="10"/>
        <v>0</v>
      </c>
    </row>
    <row r="70" spans="1:13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I70" s="8">
        <f t="shared" si="10"/>
        <v>0</v>
      </c>
    </row>
    <row r="71" spans="1:13" x14ac:dyDescent="0.25">
      <c r="B71" s="2" t="s">
        <v>66</v>
      </c>
      <c r="C71" s="14">
        <f>+C56+C30+C20+C14+C48+C40</f>
        <v>800000000</v>
      </c>
      <c r="D71" s="14">
        <f>SUM(D66,D56,D48,D40,D30,D20,D14)</f>
        <v>801554383.67000008</v>
      </c>
      <c r="E71" s="14">
        <f>SUM(E66,E56,E48,E40,E30,E20,E14)</f>
        <v>38954238.562750004</v>
      </c>
      <c r="F71" s="14">
        <f>SUM(F66,F56,F48,F40,F30,F20,F14)</f>
        <v>46631121</v>
      </c>
      <c r="G71" s="14">
        <f t="shared" ref="G71:I71" si="11">SUM(G66,G56,G48,G40,G30,G20,G14)</f>
        <v>47533113.640000001</v>
      </c>
      <c r="H71" s="14">
        <f t="shared" si="11"/>
        <v>67999080.225802004</v>
      </c>
      <c r="I71" s="14">
        <f t="shared" si="11"/>
        <v>201117553.42855203</v>
      </c>
      <c r="J71" s="10"/>
    </row>
    <row r="72" spans="1:13" x14ac:dyDescent="0.25">
      <c r="B72" s="3"/>
      <c r="C72" s="15"/>
      <c r="D72" s="15"/>
      <c r="E72" s="15"/>
      <c r="F72" s="15"/>
      <c r="G72" s="15"/>
      <c r="H72" s="15"/>
      <c r="I72" s="15"/>
    </row>
    <row r="73" spans="1:13" x14ac:dyDescent="0.25">
      <c r="B73" s="4" t="s">
        <v>67</v>
      </c>
    </row>
    <row r="74" spans="1:13" x14ac:dyDescent="0.25">
      <c r="B74" s="4" t="s">
        <v>84</v>
      </c>
      <c r="M74" s="8"/>
    </row>
    <row r="75" spans="1:13" x14ac:dyDescent="0.25">
      <c r="M75" s="8"/>
    </row>
    <row r="76" spans="1:13" x14ac:dyDescent="0.25">
      <c r="B76" s="7" t="s">
        <v>80</v>
      </c>
      <c r="M76" s="8"/>
    </row>
    <row r="77" spans="1:13" x14ac:dyDescent="0.25">
      <c r="B77" s="4" t="s">
        <v>82</v>
      </c>
      <c r="C77" s="4"/>
      <c r="M77" s="8"/>
    </row>
    <row r="78" spans="1:13" x14ac:dyDescent="0.25">
      <c r="M78" s="8"/>
    </row>
    <row r="79" spans="1:13" x14ac:dyDescent="0.25">
      <c r="B79" s="7" t="s">
        <v>81</v>
      </c>
      <c r="M79" s="8"/>
    </row>
    <row r="80" spans="1:13" x14ac:dyDescent="0.25">
      <c r="B80" s="4" t="s">
        <v>83</v>
      </c>
      <c r="C80" s="4"/>
      <c r="D80" s="4"/>
      <c r="E80" s="4"/>
      <c r="M80" s="8"/>
    </row>
    <row r="81" spans="2:16171" x14ac:dyDescent="0.25">
      <c r="M81" s="8"/>
    </row>
    <row r="82" spans="2:16171" x14ac:dyDescent="0.25">
      <c r="B82" s="7" t="s">
        <v>68</v>
      </c>
      <c r="M82" s="8"/>
    </row>
    <row r="83" spans="2:16171" x14ac:dyDescent="0.25">
      <c r="B83" s="4" t="s">
        <v>69</v>
      </c>
      <c r="M83" s="10"/>
    </row>
    <row r="84" spans="2:16171" x14ac:dyDescent="0.25">
      <c r="B84" s="4" t="s">
        <v>70</v>
      </c>
    </row>
    <row r="85" spans="2:16171" x14ac:dyDescent="0.25">
      <c r="B85" s="4" t="s">
        <v>71</v>
      </c>
    </row>
    <row r="86" spans="2:16171" x14ac:dyDescent="0.25">
      <c r="B86" s="4" t="s">
        <v>72</v>
      </c>
    </row>
    <row r="87" spans="2:16171" s="8" customFormat="1" x14ac:dyDescent="0.25"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9" spans="2:16171" s="8" customFormat="1" x14ac:dyDescent="0.25"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1" spans="2:16171" s="19" customFormat="1" ht="31.5" customHeight="1" x14ac:dyDescent="0.25">
      <c r="B91" s="25" t="s">
        <v>73</v>
      </c>
      <c r="C91" s="25"/>
      <c r="D91" s="25" t="s">
        <v>74</v>
      </c>
      <c r="E91" s="25"/>
      <c r="F91" s="22"/>
      <c r="G91" s="22"/>
      <c r="H91" s="22"/>
      <c r="M91" s="20"/>
      <c r="N91" s="20"/>
      <c r="O91" s="20"/>
      <c r="P91" s="20"/>
      <c r="Q91" s="25"/>
      <c r="R91" s="25"/>
      <c r="S91" s="20"/>
      <c r="T91" s="20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</row>
    <row r="92" spans="2:16171" s="19" customFormat="1" ht="31.5" customHeight="1" x14ac:dyDescent="0.25">
      <c r="B92" s="26" t="s">
        <v>77</v>
      </c>
      <c r="C92" s="26"/>
      <c r="D92" s="26" t="s">
        <v>75</v>
      </c>
      <c r="E92" s="26"/>
      <c r="F92" s="23"/>
      <c r="G92" s="23"/>
      <c r="H92" s="23"/>
      <c r="M92" s="18"/>
      <c r="N92" s="18"/>
      <c r="O92" s="18"/>
      <c r="P92" s="18"/>
      <c r="Q92" s="26"/>
      <c r="R92" s="26"/>
      <c r="S92" s="18"/>
      <c r="T92" s="18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  <c r="WWY92" s="21"/>
    </row>
    <row r="93" spans="2:16171" s="21" customFormat="1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</sheetData>
  <mergeCells count="10">
    <mergeCell ref="Q91:R91"/>
    <mergeCell ref="B92:C92"/>
    <mergeCell ref="D92:E92"/>
    <mergeCell ref="Q92:R92"/>
    <mergeCell ref="B7:I7"/>
    <mergeCell ref="B8:I8"/>
    <mergeCell ref="B9:I9"/>
    <mergeCell ref="B10:I10"/>
    <mergeCell ref="B91:C91"/>
    <mergeCell ref="D91:E91"/>
  </mergeCells>
  <phoneticPr fontId="6" type="noConversion"/>
  <pageMargins left="0.43307086614173229" right="0.15748031496062992" top="0.19685039370078741" bottom="0.6692913385826772" header="0.15748031496062992" footer="0.15748031496062992"/>
  <pageSetup scale="63" fitToHeight="0" orientation="landscape" r:id="rId1"/>
  <rowBreaks count="2" manualBreakCount="2">
    <brk id="39" min="1" max="7" man="1"/>
    <brk id="6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2025-05-07T12:18:24Z</cp:lastPrinted>
  <dcterms:created xsi:type="dcterms:W3CDTF">2025-02-04T13:55:10Z</dcterms:created>
  <dcterms:modified xsi:type="dcterms:W3CDTF">2025-05-07T12:18:58Z</dcterms:modified>
</cp:coreProperties>
</file>