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JULIO\"/>
    </mc:Choice>
  </mc:AlternateContent>
  <bookViews>
    <workbookView xWindow="0" yWindow="0" windowWidth="28800" windowHeight="11715"/>
  </bookViews>
  <sheets>
    <sheet name="Plantilla Ejecución OAI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 (2)'!$A$12:$L$74</definedName>
    <definedName name="_xlnm.Print_Area" localSheetId="0">'Plantilla Ejecución OAI (2)'!$B$4:$L$89</definedName>
    <definedName name="_xlnm.Print_Titles" localSheetId="0">'Plantilla Ejecución OAI (2)'!$12:$12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E70" i="1" s="1"/>
  <c r="A69" i="1"/>
  <c r="G69" i="1" s="1"/>
  <c r="A68" i="1"/>
  <c r="I68" i="1" s="1"/>
  <c r="A67" i="1"/>
  <c r="K67" i="1" s="1"/>
  <c r="A66" i="1"/>
  <c r="A65" i="1"/>
  <c r="K65" i="1" s="1"/>
  <c r="A64" i="1"/>
  <c r="K64" i="1" s="1"/>
  <c r="A63" i="1"/>
  <c r="A62" i="1"/>
  <c r="A61" i="1"/>
  <c r="A60" i="1"/>
  <c r="A59" i="1"/>
  <c r="A58" i="1"/>
  <c r="A57" i="1"/>
  <c r="A56" i="1"/>
  <c r="A55" i="1"/>
  <c r="D55" i="1" s="1"/>
  <c r="A54" i="1"/>
  <c r="F54" i="1" s="1"/>
  <c r="A53" i="1"/>
  <c r="G53" i="1" s="1"/>
  <c r="A52" i="1"/>
  <c r="K52" i="1" s="1"/>
  <c r="A51" i="1"/>
  <c r="I51" i="1" s="1"/>
  <c r="A50" i="1"/>
  <c r="I50" i="1" s="1"/>
  <c r="A49" i="1"/>
  <c r="D49" i="1" s="1"/>
  <c r="A48" i="1"/>
  <c r="E48" i="1" s="1"/>
  <c r="A47" i="1"/>
  <c r="J47" i="1" s="1"/>
  <c r="A46" i="1"/>
  <c r="J46" i="1" s="1"/>
  <c r="A45" i="1"/>
  <c r="K45" i="1" s="1"/>
  <c r="A44" i="1"/>
  <c r="G44" i="1" s="1"/>
  <c r="A43" i="1"/>
  <c r="K43" i="1" s="1"/>
  <c r="A42" i="1"/>
  <c r="H42" i="1" s="1"/>
  <c r="A41" i="1"/>
  <c r="K41" i="1" s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K47" i="1" l="1"/>
  <c r="I41" i="1"/>
  <c r="D47" i="1"/>
  <c r="J42" i="1"/>
  <c r="D50" i="1"/>
  <c r="K42" i="1"/>
  <c r="J50" i="1"/>
  <c r="K50" i="1"/>
  <c r="C42" i="1"/>
  <c r="E42" i="1"/>
  <c r="I42" i="1"/>
  <c r="E45" i="1"/>
  <c r="C53" i="1"/>
  <c r="H53" i="1"/>
  <c r="H45" i="1"/>
  <c r="J53" i="1"/>
  <c r="J44" i="1"/>
  <c r="G45" i="1"/>
  <c r="I53" i="1"/>
  <c r="I45" i="1"/>
  <c r="K53" i="1"/>
  <c r="J45" i="1"/>
  <c r="G67" i="1"/>
  <c r="F45" i="1"/>
  <c r="D54" i="1"/>
  <c r="J68" i="1"/>
  <c r="E68" i="1"/>
  <c r="F51" i="1"/>
  <c r="H68" i="1"/>
  <c r="F49" i="1"/>
  <c r="J51" i="1"/>
  <c r="E54" i="1"/>
  <c r="C64" i="1"/>
  <c r="K68" i="1"/>
  <c r="C41" i="1"/>
  <c r="G43" i="1"/>
  <c r="D46" i="1"/>
  <c r="I49" i="1"/>
  <c r="D52" i="1"/>
  <c r="H54" i="1"/>
  <c r="E64" i="1"/>
  <c r="C69" i="1"/>
  <c r="D41" i="1"/>
  <c r="I43" i="1"/>
  <c r="E46" i="1"/>
  <c r="J49" i="1"/>
  <c r="G52" i="1"/>
  <c r="J54" i="1"/>
  <c r="F64" i="1"/>
  <c r="D69" i="1"/>
  <c r="G64" i="1"/>
  <c r="F69" i="1"/>
  <c r="C43" i="1"/>
  <c r="E43" i="1"/>
  <c r="C46" i="1"/>
  <c r="G49" i="1"/>
  <c r="D64" i="1"/>
  <c r="E41" i="1"/>
  <c r="J43" i="1"/>
  <c r="F46" i="1"/>
  <c r="K49" i="1"/>
  <c r="H52" i="1"/>
  <c r="F41" i="1"/>
  <c r="G46" i="1"/>
  <c r="I52" i="1"/>
  <c r="I64" i="1"/>
  <c r="H69" i="1"/>
  <c r="E51" i="1"/>
  <c r="F68" i="1"/>
  <c r="E49" i="1"/>
  <c r="G41" i="1"/>
  <c r="H46" i="1"/>
  <c r="I69" i="1"/>
  <c r="H41" i="1"/>
  <c r="I46" i="1"/>
  <c r="C50" i="1"/>
  <c r="J69" i="1"/>
  <c r="J41" i="1"/>
  <c r="F70" i="1"/>
  <c r="K46" i="1"/>
  <c r="E50" i="1"/>
  <c r="D53" i="1"/>
  <c r="C45" i="1"/>
  <c r="G50" i="1"/>
  <c r="E53" i="1"/>
  <c r="C65" i="1"/>
  <c r="G70" i="1"/>
  <c r="D45" i="1"/>
  <c r="H50" i="1"/>
  <c r="F53" i="1"/>
  <c r="J70" i="1"/>
  <c r="K70" i="1"/>
  <c r="D42" i="1"/>
  <c r="F43" i="1"/>
  <c r="I44" i="1"/>
  <c r="J52" i="1"/>
  <c r="F52" i="1"/>
  <c r="C52" i="1"/>
  <c r="G42" i="1"/>
  <c r="H43" i="1"/>
  <c r="E52" i="1"/>
  <c r="K63" i="1"/>
  <c r="J63" i="1"/>
  <c r="F63" i="1"/>
  <c r="C63" i="1"/>
  <c r="C55" i="1"/>
  <c r="D63" i="1"/>
  <c r="E63" i="1"/>
  <c r="J55" i="1"/>
  <c r="H55" i="1"/>
  <c r="F55" i="1"/>
  <c r="E55" i="1"/>
  <c r="G63" i="1"/>
  <c r="K51" i="1"/>
  <c r="G51" i="1"/>
  <c r="D51" i="1"/>
  <c r="C51" i="1"/>
  <c r="G55" i="1"/>
  <c r="H63" i="1"/>
  <c r="H47" i="1"/>
  <c r="G47" i="1"/>
  <c r="F47" i="1"/>
  <c r="E47" i="1"/>
  <c r="C47" i="1"/>
  <c r="I55" i="1"/>
  <c r="I63" i="1"/>
  <c r="J65" i="1"/>
  <c r="I65" i="1"/>
  <c r="H65" i="1"/>
  <c r="G65" i="1"/>
  <c r="F65" i="1"/>
  <c r="E65" i="1"/>
  <c r="D65" i="1"/>
  <c r="K55" i="1"/>
  <c r="I47" i="1"/>
  <c r="H51" i="1"/>
  <c r="K54" i="1"/>
  <c r="I54" i="1"/>
  <c r="G54" i="1"/>
  <c r="C54" i="1"/>
  <c r="L34" i="1"/>
  <c r="K44" i="1"/>
  <c r="C44" i="1"/>
  <c r="D44" i="1"/>
  <c r="D43" i="1"/>
  <c r="E44" i="1"/>
  <c r="F42" i="1"/>
  <c r="F44" i="1"/>
  <c r="H44" i="1"/>
  <c r="H70" i="1"/>
  <c r="H49" i="1"/>
  <c r="F50" i="1"/>
  <c r="K69" i="1"/>
  <c r="I70" i="1"/>
  <c r="H64" i="1"/>
  <c r="C67" i="1"/>
  <c r="J64" i="1"/>
  <c r="D67" i="1"/>
  <c r="E67" i="1"/>
  <c r="C68" i="1"/>
  <c r="F67" i="1"/>
  <c r="D68" i="1"/>
  <c r="H67" i="1"/>
  <c r="I67" i="1"/>
  <c r="G68" i="1"/>
  <c r="E69" i="1"/>
  <c r="C70" i="1"/>
  <c r="C49" i="1"/>
  <c r="J67" i="1"/>
  <c r="D70" i="1"/>
  <c r="J40" i="1" l="1"/>
  <c r="L64" i="1"/>
  <c r="L61" i="1"/>
  <c r="J48" i="1"/>
  <c r="L41" i="1"/>
  <c r="L46" i="1"/>
  <c r="I48" i="1"/>
  <c r="I40" i="1"/>
  <c r="J66" i="1"/>
  <c r="L39" i="1"/>
  <c r="C40" i="1"/>
  <c r="I56" i="1"/>
  <c r="G56" i="1"/>
  <c r="J56" i="1"/>
  <c r="L28" i="1"/>
  <c r="L49" i="1"/>
  <c r="E40" i="1"/>
  <c r="J14" i="1"/>
  <c r="C30" i="1"/>
  <c r="F66" i="1"/>
  <c r="G40" i="1"/>
  <c r="C48" i="1"/>
  <c r="L50" i="1"/>
  <c r="D14" i="1"/>
  <c r="G48" i="1"/>
  <c r="L25" i="1"/>
  <c r="I30" i="1"/>
  <c r="L29" i="1"/>
  <c r="L18" i="1"/>
  <c r="C14" i="1"/>
  <c r="D40" i="1"/>
  <c r="F40" i="1"/>
  <c r="K56" i="1"/>
  <c r="L62" i="1"/>
  <c r="L32" i="1"/>
  <c r="L35" i="1"/>
  <c r="C20" i="1"/>
  <c r="L24" i="1"/>
  <c r="L23" i="1"/>
  <c r="G66" i="1"/>
  <c r="L60" i="1"/>
  <c r="E66" i="1"/>
  <c r="L67" i="1"/>
  <c r="L65" i="1"/>
  <c r="L22" i="1"/>
  <c r="L26" i="1"/>
  <c r="H30" i="1"/>
  <c r="D66" i="1"/>
  <c r="L17" i="1"/>
  <c r="L70" i="1"/>
  <c r="L21" i="1"/>
  <c r="E20" i="1"/>
  <c r="L58" i="1"/>
  <c r="H48" i="1"/>
  <c r="D30" i="1"/>
  <c r="D20" i="1"/>
  <c r="K40" i="1"/>
  <c r="L52" i="1"/>
  <c r="J20" i="1"/>
  <c r="L19" i="1"/>
  <c r="L63" i="1"/>
  <c r="K48" i="1"/>
  <c r="F48" i="1"/>
  <c r="C66" i="1"/>
  <c r="F14" i="1"/>
  <c r="L15" i="1"/>
  <c r="E14" i="1"/>
  <c r="L31" i="1"/>
  <c r="E30" i="1"/>
  <c r="L55" i="1"/>
  <c r="I20" i="1"/>
  <c r="E56" i="1"/>
  <c r="K20" i="1"/>
  <c r="F20" i="1"/>
  <c r="K14" i="1"/>
  <c r="L33" i="1"/>
  <c r="H20" i="1"/>
  <c r="C56" i="1"/>
  <c r="L37" i="1"/>
  <c r="G14" i="1"/>
  <c r="J30" i="1"/>
  <c r="L69" i="1"/>
  <c r="L68" i="1"/>
  <c r="L16" i="1"/>
  <c r="L36" i="1"/>
  <c r="K30" i="1"/>
  <c r="K66" i="1"/>
  <c r="F30" i="1"/>
  <c r="I66" i="1"/>
  <c r="L57" i="1"/>
  <c r="H14" i="1"/>
  <c r="D56" i="1"/>
  <c r="H66" i="1"/>
  <c r="G30" i="1"/>
  <c r="L44" i="1"/>
  <c r="L59" i="1"/>
  <c r="L42" i="1"/>
  <c r="G20" i="1"/>
  <c r="F56" i="1"/>
  <c r="D48" i="1"/>
  <c r="H56" i="1"/>
  <c r="H40" i="1"/>
  <c r="L27" i="1"/>
  <c r="I14" i="1"/>
  <c r="L47" i="1"/>
  <c r="K71" i="1" l="1"/>
  <c r="J71" i="1"/>
  <c r="C71" i="1"/>
  <c r="F71" i="1"/>
  <c r="G71" i="1"/>
  <c r="L56" i="1"/>
  <c r="I71" i="1"/>
  <c r="L20" i="1"/>
  <c r="L40" i="1"/>
  <c r="L30" i="1"/>
  <c r="L66" i="1"/>
  <c r="E71" i="1"/>
  <c r="D71" i="1"/>
  <c r="H71" i="1"/>
  <c r="L14" i="1"/>
  <c r="L48" i="1"/>
  <c r="L71" i="1" l="1"/>
</calcChain>
</file>

<file path=xl/sharedStrings.xml><?xml version="1.0" encoding="utf-8"?>
<sst xmlns="http://schemas.openxmlformats.org/spreadsheetml/2006/main" count="85" uniqueCount="85">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</sst>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414617</xdr:colOff>
      <xdr:row>5</xdr:row>
      <xdr:rowOff>11206</xdr:rowOff>
    </xdr:from>
    <xdr:to>
      <xdr:col>1</xdr:col>
      <xdr:colOff>2241176</xdr:colOff>
      <xdr:row>9</xdr:row>
      <xdr:rowOff>44933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14617" y="1187824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1154205</xdr:colOff>
      <xdr:row>5</xdr:row>
      <xdr:rowOff>100853</xdr:rowOff>
    </xdr:from>
    <xdr:to>
      <xdr:col>11</xdr:col>
      <xdr:colOff>369793</xdr:colOff>
      <xdr:row>9</xdr:row>
      <xdr:rowOff>33618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9529" y="1277471"/>
          <a:ext cx="1546411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/>
      <sheetData sheetId="1"/>
      <sheetData sheetId="2"/>
      <sheetData sheetId="3"/>
      <sheetData sheetId="4"/>
      <sheetData sheetId="5">
        <row r="11">
          <cell r="C11" t="str">
            <v>CUENTA</v>
          </cell>
        </row>
      </sheetData>
      <sheetData sheetId="6">
        <row r="11">
          <cell r="C11" t="str">
            <v>CUENTA</v>
          </cell>
        </row>
      </sheetData>
      <sheetData sheetId="7">
        <row r="11">
          <cell r="C11" t="str">
            <v>CUENTA</v>
          </cell>
        </row>
      </sheetData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397218435.00349998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354421683.00349998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212943456</v>
          </cell>
        </row>
        <row r="16">
          <cell r="C16" t="str">
            <v>2.1.1.1.01</v>
          </cell>
          <cell r="D16" t="str">
            <v>Sueldos Fijos</v>
          </cell>
          <cell r="E16">
            <v>212943456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34801200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25501200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9300000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588654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588655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38245630.003499992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2564233.73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2564233.73</v>
          </cell>
        </row>
        <row r="63">
          <cell r="C63">
            <v>2.2000000000000002</v>
          </cell>
          <cell r="D63" t="str">
            <v>CONTRATACION DE SERVICIOS</v>
          </cell>
          <cell r="E63">
            <v>32376491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271999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271999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271999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3435019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2065019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333385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848597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867637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1836618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1288618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798123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7014508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198308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300000</v>
          </cell>
        </row>
        <row r="216">
          <cell r="C216" t="str">
            <v>2.3.3.1</v>
          </cell>
          <cell r="D216" t="str">
            <v>Papel de escritorio</v>
          </cell>
          <cell r="E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4177600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4146600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</row>
        <row r="259">
          <cell r="C259" t="str">
            <v>2.3.7.1.05</v>
          </cell>
          <cell r="D259" t="str">
            <v>Aceites y Grasas</v>
          </cell>
          <cell r="E259">
            <v>1000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31000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25000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1375000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350000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300000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5000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5000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200000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200000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500000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500000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70000</v>
          </cell>
        </row>
        <row r="290">
          <cell r="C290" t="str">
            <v>2.3.9.8.01</v>
          </cell>
          <cell r="D290" t="str">
            <v>Repuestos</v>
          </cell>
          <cell r="E290">
            <v>50000</v>
          </cell>
        </row>
        <row r="291">
          <cell r="C291" t="str">
            <v>2.3.9.8.02</v>
          </cell>
          <cell r="D291" t="str">
            <v>Accesorios</v>
          </cell>
          <cell r="E291">
            <v>20000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220000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70000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150000</v>
          </cell>
        </row>
        <row r="298">
          <cell r="C298">
            <v>2.4</v>
          </cell>
          <cell r="D298" t="str">
            <v>TRANSFERENCIAS CORRIENTES</v>
          </cell>
          <cell r="E298">
            <v>500000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500000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500000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500000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2605753</v>
          </cell>
        </row>
        <row r="323">
          <cell r="C323" t="str">
            <v>2.6.1</v>
          </cell>
          <cell r="D323" t="str">
            <v>MOBILIARIO Y EQUIPO</v>
          </cell>
          <cell r="E323">
            <v>460000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200000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200000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200000</v>
          </cell>
        </row>
        <row r="331">
          <cell r="C331" t="str">
            <v>2.6.1.4.01</v>
          </cell>
          <cell r="D331" t="str">
            <v>Electrodomésticos</v>
          </cell>
          <cell r="E331">
            <v>200000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60000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60000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</row>
        <row r="346">
          <cell r="C346" t="str">
            <v>2.6.3.2</v>
          </cell>
          <cell r="D346" t="str">
            <v>Instrumental medico y de laboratio</v>
          </cell>
          <cell r="E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859000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9000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9000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250000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250000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500000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500000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80000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80000</v>
          </cell>
        </row>
        <row r="370">
          <cell r="C370" t="str">
            <v>2.6.5.8</v>
          </cell>
          <cell r="D370" t="str">
            <v>Otros equipos</v>
          </cell>
          <cell r="E370">
            <v>20000</v>
          </cell>
        </row>
        <row r="371">
          <cell r="C371" t="str">
            <v>2.6.5.8.01</v>
          </cell>
          <cell r="D371" t="str">
            <v>Otros equipos</v>
          </cell>
          <cell r="E371">
            <v>20000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1196753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</row>
        <row r="375">
          <cell r="C375" t="str">
            <v>2.6.6.2</v>
          </cell>
          <cell r="D375" t="str">
            <v>Equipos de Seguridad</v>
          </cell>
          <cell r="E375">
            <v>450000</v>
          </cell>
        </row>
        <row r="376">
          <cell r="C376" t="str">
            <v>2.6.6.2.01</v>
          </cell>
          <cell r="D376" t="str">
            <v>Equipos de Seguridad</v>
          </cell>
          <cell r="E376">
            <v>450000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300000</v>
          </cell>
        </row>
        <row r="397">
          <cell r="C397" t="str">
            <v>2.7.1</v>
          </cell>
          <cell r="D397" t="str">
            <v>OBRAS EN EDIFICACIONES</v>
          </cell>
          <cell r="E397">
            <v>300000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300000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300000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>
            <v>0</v>
          </cell>
          <cell r="D12">
            <v>0</v>
          </cell>
          <cell r="E12">
            <v>437253402.00350004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29811837.390000001</v>
          </cell>
          <cell r="J12">
            <v>46223876.340000004</v>
          </cell>
          <cell r="K12">
            <v>35441857.300000004</v>
          </cell>
          <cell r="L12">
            <v>46951465.390000001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354421683.00350004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26853759.600000001</v>
          </cell>
          <cell r="L13">
            <v>29753967.080000006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270019593.82000005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22849861.460000001</v>
          </cell>
          <cell r="L14">
            <v>23022805.250000004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208562752.74000001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19007344.950000003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208562752.74000001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19007344.950000003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35922855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3779967.5</v>
          </cell>
          <cell r="L17">
            <v>3779967.5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2010100</v>
          </cell>
          <cell r="L22">
            <v>2010100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1769867.5</v>
          </cell>
          <cell r="L23">
            <v>1769867.5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245000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2413449.6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235492.8</v>
          </cell>
          <cell r="L25">
            <v>235492.8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2413449.6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235492.8</v>
          </cell>
          <cell r="L26">
            <v>235492.8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1568680.48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224093.68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1057000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108000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511680.48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116093.68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43474860.519999996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551500</v>
          </cell>
          <cell r="L32">
            <v>1851355.26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43474860.519999996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551500</v>
          </cell>
          <cell r="L33">
            <v>1851355.26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551500</v>
          </cell>
          <cell r="L37">
            <v>540000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17779744.52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1311355.26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40927228.663500004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3452398.1399999997</v>
          </cell>
          <cell r="L56">
            <v>4879806.5699999994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19033202.7535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1597487.55</v>
          </cell>
          <cell r="L57">
            <v>2257822.88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19033202.7535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1597487.55</v>
          </cell>
          <cell r="L58">
            <v>2257822.88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19120700.669999998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1606429.54</v>
          </cell>
          <cell r="L59">
            <v>2272167.81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19120700.669999998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1606429.54</v>
          </cell>
          <cell r="L60">
            <v>2272167.81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2773325.24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248481.05</v>
          </cell>
          <cell r="L61">
            <v>349815.88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2773325.24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248481.05</v>
          </cell>
          <cell r="L62">
            <v>349815.88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43666647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3943305.94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2001379.2200000002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67477.919999999998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67477.919999999998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633828.81000000006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633828.81000000006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1278335.49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1278335.49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14237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14237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7500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7500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2697818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198594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2000000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198594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2000000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198594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400000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71328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14000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14000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300000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57328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300000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57328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2940371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443506.27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700000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700000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360684.51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360684.51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1324011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82821.759999999995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1324011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82821.759999999995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8639074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919212.59000000008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146910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146910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5564074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772302.59000000008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1738385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133280.25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1900000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349810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1310289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289212.34000000003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4119618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309285.86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3286618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231063.66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64900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2030818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166163.66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658000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78222.2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45430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32792.199999999997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1073123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16216352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1123013.92</v>
          </cell>
          <cell r="K199">
            <v>1168775.8999999999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673600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8335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8335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8335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279008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5320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5320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5320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1830000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95849.66</v>
          </cell>
          <cell r="K215">
            <v>76761.399999999994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800000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76761.399999999994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800000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76761.399999999994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150000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150000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863000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26360.29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863000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26360.29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110000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18970.740000000002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110000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18970.740000000002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110000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18970.740000000002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487600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6150200</v>
          </cell>
          <cell r="F254">
            <v>0</v>
          </cell>
          <cell r="G254">
            <v>0</v>
          </cell>
          <cell r="H254">
            <v>35202.44</v>
          </cell>
          <cell r="I254">
            <v>34666.589999999997</v>
          </cell>
          <cell r="J254">
            <v>796654.84</v>
          </cell>
          <cell r="K254">
            <v>244318.82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4151200</v>
          </cell>
          <cell r="F255">
            <v>0</v>
          </cell>
          <cell r="G255">
            <v>0</v>
          </cell>
          <cell r="H255">
            <v>34482.400000000001</v>
          </cell>
          <cell r="I255">
            <v>20664</v>
          </cell>
          <cell r="J255">
            <v>11070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30258</v>
          </cell>
          <cell r="I258">
            <v>20664</v>
          </cell>
          <cell r="J258">
            <v>11070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5600</v>
          </cell>
          <cell r="F259">
            <v>0</v>
          </cell>
          <cell r="G259">
            <v>0</v>
          </cell>
          <cell r="H259">
            <v>4224.3999999999996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1999000</v>
          </cell>
          <cell r="F263">
            <v>0</v>
          </cell>
          <cell r="G263">
            <v>0</v>
          </cell>
          <cell r="H263">
            <v>720.04</v>
          </cell>
          <cell r="I263">
            <v>14002.59</v>
          </cell>
          <cell r="J263">
            <v>785584.84</v>
          </cell>
          <cell r="K263">
            <v>244318.82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70000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11814.75</v>
          </cell>
          <cell r="K266">
            <v>14100.82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10000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35000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4095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1818000</v>
          </cell>
          <cell r="F269">
            <v>0</v>
          </cell>
          <cell r="G269">
            <v>0</v>
          </cell>
          <cell r="H269">
            <v>0</v>
          </cell>
          <cell r="I269">
            <v>1577.19</v>
          </cell>
          <cell r="J269">
            <v>772546.1</v>
          </cell>
          <cell r="K269">
            <v>219066.6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60000</v>
          </cell>
          <cell r="F271">
            <v>0</v>
          </cell>
          <cell r="G271">
            <v>0</v>
          </cell>
          <cell r="H271">
            <v>720.04</v>
          </cell>
          <cell r="I271">
            <v>12425.4</v>
          </cell>
          <cell r="J271">
            <v>1223.99</v>
          </cell>
          <cell r="K271">
            <v>7056.4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6679944</v>
          </cell>
          <cell r="F272">
            <v>0</v>
          </cell>
          <cell r="G272">
            <v>0</v>
          </cell>
          <cell r="H272">
            <v>1099229.42</v>
          </cell>
          <cell r="I272">
            <v>121339.98</v>
          </cell>
          <cell r="J272">
            <v>204227.44</v>
          </cell>
          <cell r="K272">
            <v>799069.94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 xml:space="preserve">Material para limpieza </v>
          </cell>
          <cell r="E273">
            <v>980000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63269.83</v>
          </cell>
          <cell r="K273">
            <v>278408.02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900000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26842.400000000001</v>
          </cell>
          <cell r="K274">
            <v>275374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80000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36427.43</v>
          </cell>
          <cell r="K275">
            <v>3034.02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901000</v>
          </cell>
          <cell r="F276">
            <v>0</v>
          </cell>
          <cell r="G276">
            <v>0</v>
          </cell>
          <cell r="H276">
            <v>171895.03</v>
          </cell>
          <cell r="I276">
            <v>26054.98</v>
          </cell>
          <cell r="J276">
            <v>5664</v>
          </cell>
          <cell r="K276">
            <v>137390.38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851000</v>
          </cell>
          <cell r="F277">
            <v>0</v>
          </cell>
          <cell r="G277">
            <v>0</v>
          </cell>
          <cell r="H277">
            <v>170833.03</v>
          </cell>
          <cell r="I277">
            <v>26054.98</v>
          </cell>
          <cell r="J277">
            <v>5664</v>
          </cell>
          <cell r="K277">
            <v>137390.38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1062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66000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1486.8</v>
          </cell>
          <cell r="K279">
            <v>34255.300000000003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66000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1486.8</v>
          </cell>
          <cell r="K280">
            <v>34255.300000000003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1180</v>
          </cell>
          <cell r="I281">
            <v>2655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1180</v>
          </cell>
          <cell r="I282">
            <v>2655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500000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97807.13</v>
          </cell>
          <cell r="K283">
            <v>286045.75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500000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97807.13</v>
          </cell>
          <cell r="K284">
            <v>286045.75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2637944</v>
          </cell>
          <cell r="F285">
            <v>0</v>
          </cell>
          <cell r="G285">
            <v>0</v>
          </cell>
          <cell r="H285">
            <v>891136</v>
          </cell>
          <cell r="I285">
            <v>0</v>
          </cell>
          <cell r="J285">
            <v>0</v>
          </cell>
          <cell r="K285">
            <v>3944.64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2637944</v>
          </cell>
          <cell r="F286">
            <v>0</v>
          </cell>
          <cell r="G286">
            <v>0</v>
          </cell>
          <cell r="H286">
            <v>891136</v>
          </cell>
          <cell r="I286">
            <v>0</v>
          </cell>
          <cell r="J286">
            <v>0</v>
          </cell>
          <cell r="K286">
            <v>3944.64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944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944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275000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51718.11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55000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51718.11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1265000</v>
          </cell>
          <cell r="F292">
            <v>0</v>
          </cell>
          <cell r="G292">
            <v>0</v>
          </cell>
          <cell r="H292">
            <v>35018.39</v>
          </cell>
          <cell r="I292">
            <v>92630</v>
          </cell>
          <cell r="J292">
            <v>35999.68</v>
          </cell>
          <cell r="K292">
            <v>6363.74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25000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320000</v>
          </cell>
          <cell r="F296">
            <v>0</v>
          </cell>
          <cell r="G296">
            <v>0</v>
          </cell>
          <cell r="H296">
            <v>23418.99</v>
          </cell>
          <cell r="I296">
            <v>89090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920000</v>
          </cell>
          <cell r="F297">
            <v>0</v>
          </cell>
          <cell r="G297">
            <v>0</v>
          </cell>
          <cell r="H297">
            <v>11599.4</v>
          </cell>
          <cell r="I297">
            <v>3540</v>
          </cell>
          <cell r="J297">
            <v>35999.68</v>
          </cell>
          <cell r="K297">
            <v>6363.74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0</v>
          </cell>
          <cell r="F298">
            <v>0</v>
          </cell>
          <cell r="G298">
            <v>408911.74</v>
          </cell>
          <cell r="H298">
            <v>-408911.74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0</v>
          </cell>
          <cell r="F317">
            <v>0</v>
          </cell>
          <cell r="G317">
            <v>408911.74</v>
          </cell>
          <cell r="H317">
            <v>-408911.74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0</v>
          </cell>
          <cell r="F320">
            <v>0</v>
          </cell>
          <cell r="G320">
            <v>408911.74</v>
          </cell>
          <cell r="H320">
            <v>-408911.74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0</v>
          </cell>
          <cell r="F321">
            <v>0</v>
          </cell>
          <cell r="G321">
            <v>408911.74</v>
          </cell>
          <cell r="H321">
            <v>-408911.74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3641553</v>
          </cell>
          <cell r="F322">
            <v>0</v>
          </cell>
          <cell r="G322">
            <v>0</v>
          </cell>
          <cell r="H322">
            <v>42500.04</v>
          </cell>
          <cell r="I322">
            <v>0</v>
          </cell>
          <cell r="J322">
            <v>1447690.3399999999</v>
          </cell>
          <cell r="K322">
            <v>3476015.8600000003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423396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405319.99</v>
          </cell>
          <cell r="K323">
            <v>2990492.6500000004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15000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15000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10000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405319.99</v>
          </cell>
          <cell r="K328">
            <v>2691253.18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10000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405319.99</v>
          </cell>
          <cell r="K329">
            <v>2691253.18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346000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299239.46999999997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346000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299239.46999999997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96023.92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64773.98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64773.98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31249.94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31249.94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2107404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946346.42999999993</v>
          </cell>
          <cell r="K353">
            <v>485523.21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24000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24000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50000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34022.94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50000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34022.94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630000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453297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600000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493049.43</v>
          </cell>
          <cell r="K364">
            <v>308674.02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448404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493049.43</v>
          </cell>
          <cell r="K365">
            <v>308674.02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105000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105000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850000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142826.25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850000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142826.25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1020753</v>
          </cell>
          <cell r="F372">
            <v>0</v>
          </cell>
          <cell r="G372">
            <v>0</v>
          </cell>
          <cell r="H372">
            <v>42500.04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274000</v>
          </cell>
          <cell r="F375">
            <v>0</v>
          </cell>
          <cell r="G375">
            <v>0</v>
          </cell>
          <cell r="H375">
            <v>42500.04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274000</v>
          </cell>
          <cell r="F376">
            <v>0</v>
          </cell>
          <cell r="G376">
            <v>0</v>
          </cell>
          <cell r="H376">
            <v>42500.04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10">
          <cell r="R10">
            <v>18367377.949999999</v>
          </cell>
        </row>
      </sheetData>
      <sheetData sheetId="6"/>
      <sheetData sheetId="7">
        <row r="15">
          <cell r="E15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tabSelected="1" zoomScale="85" zoomScaleNormal="85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activeCell="L77" sqref="L77"/>
    </sheetView>
  </sheetViews>
  <sheetFormatPr baseColWidth="10" defaultColWidth="9.140625" defaultRowHeight="15" outlineLevelCol="1" x14ac:dyDescent="0.25"/>
  <cols>
    <col min="1" max="1" width="5.85546875" style="1" hidden="1" customWidth="1" outlineLevel="1"/>
    <col min="2" max="2" width="49" style="1" customWidth="1" collapsed="1"/>
    <col min="3" max="3" width="21.42578125" style="1" customWidth="1"/>
    <col min="4" max="4" width="22.28515625" style="1" customWidth="1"/>
    <col min="5" max="5" width="14.85546875" style="1" customWidth="1"/>
    <col min="6" max="6" width="16.28515625" style="1" customWidth="1"/>
    <col min="7" max="7" width="17.140625" style="1" customWidth="1"/>
    <col min="8" max="8" width="17.28515625" style="1" customWidth="1"/>
    <col min="9" max="9" width="16.42578125" style="1" customWidth="1"/>
    <col min="10" max="11" width="17.42578125" style="1" customWidth="1"/>
    <col min="12" max="12" width="17.7109375" style="1" bestFit="1" customWidth="1"/>
    <col min="13" max="15" width="6" style="1" bestFit="1" customWidth="1"/>
    <col min="16" max="17" width="7" style="1" bestFit="1" customWidth="1"/>
    <col min="18" max="247" width="9.140625" style="1"/>
    <col min="248" max="248" width="49.28515625" style="1" bestFit="1" customWidth="1"/>
    <col min="249" max="249" width="25" style="1" customWidth="1"/>
    <col min="250" max="250" width="21.28515625" style="1" customWidth="1"/>
    <col min="251" max="251" width="16.28515625" style="1" bestFit="1" customWidth="1"/>
    <col min="252" max="252" width="17.85546875" style="1" bestFit="1" customWidth="1"/>
    <col min="253" max="253" width="18.5703125" style="1" bestFit="1" customWidth="1"/>
    <col min="254" max="257" width="17.42578125" style="1" bestFit="1" customWidth="1"/>
    <col min="258" max="258" width="17.42578125" style="1" customWidth="1"/>
    <col min="259" max="259" width="19.28515625" style="1" customWidth="1"/>
    <col min="260" max="260" width="17.5703125" style="1" bestFit="1" customWidth="1"/>
    <col min="261" max="261" width="18.28515625" style="1" customWidth="1"/>
    <col min="262" max="262" width="30.140625" style="1" customWidth="1"/>
    <col min="263" max="263" width="19" style="1" customWidth="1"/>
    <col min="264" max="264" width="20" style="1" customWidth="1"/>
    <col min="265" max="265" width="16.5703125" style="1" customWidth="1"/>
    <col min="266" max="266" width="16.42578125" style="1" customWidth="1"/>
    <col min="267" max="271" width="6" style="1" bestFit="1" customWidth="1"/>
    <col min="272" max="273" width="7" style="1" bestFit="1" customWidth="1"/>
    <col min="274" max="503" width="9.140625" style="1"/>
    <col min="504" max="504" width="49.28515625" style="1" bestFit="1" customWidth="1"/>
    <col min="505" max="505" width="25" style="1" customWidth="1"/>
    <col min="506" max="506" width="21.28515625" style="1" customWidth="1"/>
    <col min="507" max="507" width="16.28515625" style="1" bestFit="1" customWidth="1"/>
    <col min="508" max="508" width="17.85546875" style="1" bestFit="1" customWidth="1"/>
    <col min="509" max="509" width="18.5703125" style="1" bestFit="1" customWidth="1"/>
    <col min="510" max="513" width="17.42578125" style="1" bestFit="1" customWidth="1"/>
    <col min="514" max="514" width="17.42578125" style="1" customWidth="1"/>
    <col min="515" max="515" width="19.28515625" style="1" customWidth="1"/>
    <col min="516" max="516" width="17.5703125" style="1" bestFit="1" customWidth="1"/>
    <col min="517" max="517" width="18.28515625" style="1" customWidth="1"/>
    <col min="518" max="518" width="30.140625" style="1" customWidth="1"/>
    <col min="519" max="519" width="19" style="1" customWidth="1"/>
    <col min="520" max="520" width="20" style="1" customWidth="1"/>
    <col min="521" max="521" width="16.5703125" style="1" customWidth="1"/>
    <col min="522" max="522" width="16.42578125" style="1" customWidth="1"/>
    <col min="523" max="527" width="6" style="1" bestFit="1" customWidth="1"/>
    <col min="528" max="529" width="7" style="1" bestFit="1" customWidth="1"/>
    <col min="530" max="759" width="9.140625" style="1"/>
    <col min="760" max="760" width="49.28515625" style="1" bestFit="1" customWidth="1"/>
    <col min="761" max="761" width="25" style="1" customWidth="1"/>
    <col min="762" max="762" width="21.28515625" style="1" customWidth="1"/>
    <col min="763" max="763" width="16.28515625" style="1" bestFit="1" customWidth="1"/>
    <col min="764" max="764" width="17.85546875" style="1" bestFit="1" customWidth="1"/>
    <col min="765" max="765" width="18.5703125" style="1" bestFit="1" customWidth="1"/>
    <col min="766" max="769" width="17.42578125" style="1" bestFit="1" customWidth="1"/>
    <col min="770" max="770" width="17.42578125" style="1" customWidth="1"/>
    <col min="771" max="771" width="19.28515625" style="1" customWidth="1"/>
    <col min="772" max="772" width="17.5703125" style="1" bestFit="1" customWidth="1"/>
    <col min="773" max="773" width="18.28515625" style="1" customWidth="1"/>
    <col min="774" max="774" width="30.140625" style="1" customWidth="1"/>
    <col min="775" max="775" width="19" style="1" customWidth="1"/>
    <col min="776" max="776" width="20" style="1" customWidth="1"/>
    <col min="777" max="777" width="16.5703125" style="1" customWidth="1"/>
    <col min="778" max="778" width="16.42578125" style="1" customWidth="1"/>
    <col min="779" max="783" width="6" style="1" bestFit="1" customWidth="1"/>
    <col min="784" max="785" width="7" style="1" bestFit="1" customWidth="1"/>
    <col min="786" max="1015" width="9.140625" style="1"/>
    <col min="1016" max="1016" width="49.28515625" style="1" bestFit="1" customWidth="1"/>
    <col min="1017" max="1017" width="25" style="1" customWidth="1"/>
    <col min="1018" max="1018" width="21.28515625" style="1" customWidth="1"/>
    <col min="1019" max="1019" width="16.28515625" style="1" bestFit="1" customWidth="1"/>
    <col min="1020" max="1020" width="17.85546875" style="1" bestFit="1" customWidth="1"/>
    <col min="1021" max="1021" width="18.5703125" style="1" bestFit="1" customWidth="1"/>
    <col min="1022" max="1025" width="17.42578125" style="1" bestFit="1" customWidth="1"/>
    <col min="1026" max="1026" width="17.42578125" style="1" customWidth="1"/>
    <col min="1027" max="1027" width="19.28515625" style="1" customWidth="1"/>
    <col min="1028" max="1028" width="17.5703125" style="1" bestFit="1" customWidth="1"/>
    <col min="1029" max="1029" width="18.28515625" style="1" customWidth="1"/>
    <col min="1030" max="1030" width="30.140625" style="1" customWidth="1"/>
    <col min="1031" max="1031" width="19" style="1" customWidth="1"/>
    <col min="1032" max="1032" width="20" style="1" customWidth="1"/>
    <col min="1033" max="1033" width="16.5703125" style="1" customWidth="1"/>
    <col min="1034" max="1034" width="16.42578125" style="1" customWidth="1"/>
    <col min="1035" max="1039" width="6" style="1" bestFit="1" customWidth="1"/>
    <col min="1040" max="1041" width="7" style="1" bestFit="1" customWidth="1"/>
    <col min="1042" max="1271" width="9.140625" style="1"/>
    <col min="1272" max="1272" width="49.28515625" style="1" bestFit="1" customWidth="1"/>
    <col min="1273" max="1273" width="25" style="1" customWidth="1"/>
    <col min="1274" max="1274" width="21.28515625" style="1" customWidth="1"/>
    <col min="1275" max="1275" width="16.28515625" style="1" bestFit="1" customWidth="1"/>
    <col min="1276" max="1276" width="17.85546875" style="1" bestFit="1" customWidth="1"/>
    <col min="1277" max="1277" width="18.5703125" style="1" bestFit="1" customWidth="1"/>
    <col min="1278" max="1281" width="17.42578125" style="1" bestFit="1" customWidth="1"/>
    <col min="1282" max="1282" width="17.42578125" style="1" customWidth="1"/>
    <col min="1283" max="1283" width="19.28515625" style="1" customWidth="1"/>
    <col min="1284" max="1284" width="17.5703125" style="1" bestFit="1" customWidth="1"/>
    <col min="1285" max="1285" width="18.28515625" style="1" customWidth="1"/>
    <col min="1286" max="1286" width="30.140625" style="1" customWidth="1"/>
    <col min="1287" max="1287" width="19" style="1" customWidth="1"/>
    <col min="1288" max="1288" width="20" style="1" customWidth="1"/>
    <col min="1289" max="1289" width="16.5703125" style="1" customWidth="1"/>
    <col min="1290" max="1290" width="16.42578125" style="1" customWidth="1"/>
    <col min="1291" max="1295" width="6" style="1" bestFit="1" customWidth="1"/>
    <col min="1296" max="1297" width="7" style="1" bestFit="1" customWidth="1"/>
    <col min="1298" max="1527" width="9.140625" style="1"/>
    <col min="1528" max="1528" width="49.28515625" style="1" bestFit="1" customWidth="1"/>
    <col min="1529" max="1529" width="25" style="1" customWidth="1"/>
    <col min="1530" max="1530" width="21.28515625" style="1" customWidth="1"/>
    <col min="1531" max="1531" width="16.28515625" style="1" bestFit="1" customWidth="1"/>
    <col min="1532" max="1532" width="17.85546875" style="1" bestFit="1" customWidth="1"/>
    <col min="1533" max="1533" width="18.5703125" style="1" bestFit="1" customWidth="1"/>
    <col min="1534" max="1537" width="17.42578125" style="1" bestFit="1" customWidth="1"/>
    <col min="1538" max="1538" width="17.42578125" style="1" customWidth="1"/>
    <col min="1539" max="1539" width="19.28515625" style="1" customWidth="1"/>
    <col min="1540" max="1540" width="17.5703125" style="1" bestFit="1" customWidth="1"/>
    <col min="1541" max="1541" width="18.28515625" style="1" customWidth="1"/>
    <col min="1542" max="1542" width="30.140625" style="1" customWidth="1"/>
    <col min="1543" max="1543" width="19" style="1" customWidth="1"/>
    <col min="1544" max="1544" width="20" style="1" customWidth="1"/>
    <col min="1545" max="1545" width="16.5703125" style="1" customWidth="1"/>
    <col min="1546" max="1546" width="16.42578125" style="1" customWidth="1"/>
    <col min="1547" max="1551" width="6" style="1" bestFit="1" customWidth="1"/>
    <col min="1552" max="1553" width="7" style="1" bestFit="1" customWidth="1"/>
    <col min="1554" max="1783" width="9.140625" style="1"/>
    <col min="1784" max="1784" width="49.28515625" style="1" bestFit="1" customWidth="1"/>
    <col min="1785" max="1785" width="25" style="1" customWidth="1"/>
    <col min="1786" max="1786" width="21.28515625" style="1" customWidth="1"/>
    <col min="1787" max="1787" width="16.28515625" style="1" bestFit="1" customWidth="1"/>
    <col min="1788" max="1788" width="17.85546875" style="1" bestFit="1" customWidth="1"/>
    <col min="1789" max="1789" width="18.5703125" style="1" bestFit="1" customWidth="1"/>
    <col min="1790" max="1793" width="17.42578125" style="1" bestFit="1" customWidth="1"/>
    <col min="1794" max="1794" width="17.42578125" style="1" customWidth="1"/>
    <col min="1795" max="1795" width="19.28515625" style="1" customWidth="1"/>
    <col min="1796" max="1796" width="17.5703125" style="1" bestFit="1" customWidth="1"/>
    <col min="1797" max="1797" width="18.28515625" style="1" customWidth="1"/>
    <col min="1798" max="1798" width="30.140625" style="1" customWidth="1"/>
    <col min="1799" max="1799" width="19" style="1" customWidth="1"/>
    <col min="1800" max="1800" width="20" style="1" customWidth="1"/>
    <col min="1801" max="1801" width="16.5703125" style="1" customWidth="1"/>
    <col min="1802" max="1802" width="16.42578125" style="1" customWidth="1"/>
    <col min="1803" max="1807" width="6" style="1" bestFit="1" customWidth="1"/>
    <col min="1808" max="1809" width="7" style="1" bestFit="1" customWidth="1"/>
    <col min="1810" max="2039" width="9.140625" style="1"/>
    <col min="2040" max="2040" width="49.28515625" style="1" bestFit="1" customWidth="1"/>
    <col min="2041" max="2041" width="25" style="1" customWidth="1"/>
    <col min="2042" max="2042" width="21.28515625" style="1" customWidth="1"/>
    <col min="2043" max="2043" width="16.28515625" style="1" bestFit="1" customWidth="1"/>
    <col min="2044" max="2044" width="17.85546875" style="1" bestFit="1" customWidth="1"/>
    <col min="2045" max="2045" width="18.5703125" style="1" bestFit="1" customWidth="1"/>
    <col min="2046" max="2049" width="17.42578125" style="1" bestFit="1" customWidth="1"/>
    <col min="2050" max="2050" width="17.42578125" style="1" customWidth="1"/>
    <col min="2051" max="2051" width="19.28515625" style="1" customWidth="1"/>
    <col min="2052" max="2052" width="17.5703125" style="1" bestFit="1" customWidth="1"/>
    <col min="2053" max="2053" width="18.28515625" style="1" customWidth="1"/>
    <col min="2054" max="2054" width="30.140625" style="1" customWidth="1"/>
    <col min="2055" max="2055" width="19" style="1" customWidth="1"/>
    <col min="2056" max="2056" width="20" style="1" customWidth="1"/>
    <col min="2057" max="2057" width="16.5703125" style="1" customWidth="1"/>
    <col min="2058" max="2058" width="16.42578125" style="1" customWidth="1"/>
    <col min="2059" max="2063" width="6" style="1" bestFit="1" customWidth="1"/>
    <col min="2064" max="2065" width="7" style="1" bestFit="1" customWidth="1"/>
    <col min="2066" max="2295" width="9.140625" style="1"/>
    <col min="2296" max="2296" width="49.28515625" style="1" bestFit="1" customWidth="1"/>
    <col min="2297" max="2297" width="25" style="1" customWidth="1"/>
    <col min="2298" max="2298" width="21.28515625" style="1" customWidth="1"/>
    <col min="2299" max="2299" width="16.28515625" style="1" bestFit="1" customWidth="1"/>
    <col min="2300" max="2300" width="17.85546875" style="1" bestFit="1" customWidth="1"/>
    <col min="2301" max="2301" width="18.5703125" style="1" bestFit="1" customWidth="1"/>
    <col min="2302" max="2305" width="17.42578125" style="1" bestFit="1" customWidth="1"/>
    <col min="2306" max="2306" width="17.42578125" style="1" customWidth="1"/>
    <col min="2307" max="2307" width="19.28515625" style="1" customWidth="1"/>
    <col min="2308" max="2308" width="17.5703125" style="1" bestFit="1" customWidth="1"/>
    <col min="2309" max="2309" width="18.28515625" style="1" customWidth="1"/>
    <col min="2310" max="2310" width="30.140625" style="1" customWidth="1"/>
    <col min="2311" max="2311" width="19" style="1" customWidth="1"/>
    <col min="2312" max="2312" width="20" style="1" customWidth="1"/>
    <col min="2313" max="2313" width="16.5703125" style="1" customWidth="1"/>
    <col min="2314" max="2314" width="16.42578125" style="1" customWidth="1"/>
    <col min="2315" max="2319" width="6" style="1" bestFit="1" customWidth="1"/>
    <col min="2320" max="2321" width="7" style="1" bestFit="1" customWidth="1"/>
    <col min="2322" max="2551" width="9.140625" style="1"/>
    <col min="2552" max="2552" width="49.28515625" style="1" bestFit="1" customWidth="1"/>
    <col min="2553" max="2553" width="25" style="1" customWidth="1"/>
    <col min="2554" max="2554" width="21.28515625" style="1" customWidth="1"/>
    <col min="2555" max="2555" width="16.28515625" style="1" bestFit="1" customWidth="1"/>
    <col min="2556" max="2556" width="17.85546875" style="1" bestFit="1" customWidth="1"/>
    <col min="2557" max="2557" width="18.5703125" style="1" bestFit="1" customWidth="1"/>
    <col min="2558" max="2561" width="17.42578125" style="1" bestFit="1" customWidth="1"/>
    <col min="2562" max="2562" width="17.42578125" style="1" customWidth="1"/>
    <col min="2563" max="2563" width="19.28515625" style="1" customWidth="1"/>
    <col min="2564" max="2564" width="17.5703125" style="1" bestFit="1" customWidth="1"/>
    <col min="2565" max="2565" width="18.28515625" style="1" customWidth="1"/>
    <col min="2566" max="2566" width="30.140625" style="1" customWidth="1"/>
    <col min="2567" max="2567" width="19" style="1" customWidth="1"/>
    <col min="2568" max="2568" width="20" style="1" customWidth="1"/>
    <col min="2569" max="2569" width="16.5703125" style="1" customWidth="1"/>
    <col min="2570" max="2570" width="16.42578125" style="1" customWidth="1"/>
    <col min="2571" max="2575" width="6" style="1" bestFit="1" customWidth="1"/>
    <col min="2576" max="2577" width="7" style="1" bestFit="1" customWidth="1"/>
    <col min="2578" max="2807" width="9.140625" style="1"/>
    <col min="2808" max="2808" width="49.28515625" style="1" bestFit="1" customWidth="1"/>
    <col min="2809" max="2809" width="25" style="1" customWidth="1"/>
    <col min="2810" max="2810" width="21.28515625" style="1" customWidth="1"/>
    <col min="2811" max="2811" width="16.28515625" style="1" bestFit="1" customWidth="1"/>
    <col min="2812" max="2812" width="17.85546875" style="1" bestFit="1" customWidth="1"/>
    <col min="2813" max="2813" width="18.5703125" style="1" bestFit="1" customWidth="1"/>
    <col min="2814" max="2817" width="17.42578125" style="1" bestFit="1" customWidth="1"/>
    <col min="2818" max="2818" width="17.42578125" style="1" customWidth="1"/>
    <col min="2819" max="2819" width="19.28515625" style="1" customWidth="1"/>
    <col min="2820" max="2820" width="17.5703125" style="1" bestFit="1" customWidth="1"/>
    <col min="2821" max="2821" width="18.28515625" style="1" customWidth="1"/>
    <col min="2822" max="2822" width="30.140625" style="1" customWidth="1"/>
    <col min="2823" max="2823" width="19" style="1" customWidth="1"/>
    <col min="2824" max="2824" width="20" style="1" customWidth="1"/>
    <col min="2825" max="2825" width="16.5703125" style="1" customWidth="1"/>
    <col min="2826" max="2826" width="16.42578125" style="1" customWidth="1"/>
    <col min="2827" max="2831" width="6" style="1" bestFit="1" customWidth="1"/>
    <col min="2832" max="2833" width="7" style="1" bestFit="1" customWidth="1"/>
    <col min="2834" max="3063" width="9.140625" style="1"/>
    <col min="3064" max="3064" width="49.28515625" style="1" bestFit="1" customWidth="1"/>
    <col min="3065" max="3065" width="25" style="1" customWidth="1"/>
    <col min="3066" max="3066" width="21.28515625" style="1" customWidth="1"/>
    <col min="3067" max="3067" width="16.28515625" style="1" bestFit="1" customWidth="1"/>
    <col min="3068" max="3068" width="17.85546875" style="1" bestFit="1" customWidth="1"/>
    <col min="3069" max="3069" width="18.5703125" style="1" bestFit="1" customWidth="1"/>
    <col min="3070" max="3073" width="17.42578125" style="1" bestFit="1" customWidth="1"/>
    <col min="3074" max="3074" width="17.42578125" style="1" customWidth="1"/>
    <col min="3075" max="3075" width="19.28515625" style="1" customWidth="1"/>
    <col min="3076" max="3076" width="17.5703125" style="1" bestFit="1" customWidth="1"/>
    <col min="3077" max="3077" width="18.28515625" style="1" customWidth="1"/>
    <col min="3078" max="3078" width="30.140625" style="1" customWidth="1"/>
    <col min="3079" max="3079" width="19" style="1" customWidth="1"/>
    <col min="3080" max="3080" width="20" style="1" customWidth="1"/>
    <col min="3081" max="3081" width="16.5703125" style="1" customWidth="1"/>
    <col min="3082" max="3082" width="16.42578125" style="1" customWidth="1"/>
    <col min="3083" max="3087" width="6" style="1" bestFit="1" customWidth="1"/>
    <col min="3088" max="3089" width="7" style="1" bestFit="1" customWidth="1"/>
    <col min="3090" max="3319" width="9.140625" style="1"/>
    <col min="3320" max="3320" width="49.28515625" style="1" bestFit="1" customWidth="1"/>
    <col min="3321" max="3321" width="25" style="1" customWidth="1"/>
    <col min="3322" max="3322" width="21.28515625" style="1" customWidth="1"/>
    <col min="3323" max="3323" width="16.28515625" style="1" bestFit="1" customWidth="1"/>
    <col min="3324" max="3324" width="17.85546875" style="1" bestFit="1" customWidth="1"/>
    <col min="3325" max="3325" width="18.5703125" style="1" bestFit="1" customWidth="1"/>
    <col min="3326" max="3329" width="17.42578125" style="1" bestFit="1" customWidth="1"/>
    <col min="3330" max="3330" width="17.42578125" style="1" customWidth="1"/>
    <col min="3331" max="3331" width="19.28515625" style="1" customWidth="1"/>
    <col min="3332" max="3332" width="17.5703125" style="1" bestFit="1" customWidth="1"/>
    <col min="3333" max="3333" width="18.28515625" style="1" customWidth="1"/>
    <col min="3334" max="3334" width="30.140625" style="1" customWidth="1"/>
    <col min="3335" max="3335" width="19" style="1" customWidth="1"/>
    <col min="3336" max="3336" width="20" style="1" customWidth="1"/>
    <col min="3337" max="3337" width="16.5703125" style="1" customWidth="1"/>
    <col min="3338" max="3338" width="16.42578125" style="1" customWidth="1"/>
    <col min="3339" max="3343" width="6" style="1" bestFit="1" customWidth="1"/>
    <col min="3344" max="3345" width="7" style="1" bestFit="1" customWidth="1"/>
    <col min="3346" max="3575" width="9.140625" style="1"/>
    <col min="3576" max="3576" width="49.28515625" style="1" bestFit="1" customWidth="1"/>
    <col min="3577" max="3577" width="25" style="1" customWidth="1"/>
    <col min="3578" max="3578" width="21.28515625" style="1" customWidth="1"/>
    <col min="3579" max="3579" width="16.28515625" style="1" bestFit="1" customWidth="1"/>
    <col min="3580" max="3580" width="17.85546875" style="1" bestFit="1" customWidth="1"/>
    <col min="3581" max="3581" width="18.5703125" style="1" bestFit="1" customWidth="1"/>
    <col min="3582" max="3585" width="17.42578125" style="1" bestFit="1" customWidth="1"/>
    <col min="3586" max="3586" width="17.42578125" style="1" customWidth="1"/>
    <col min="3587" max="3587" width="19.28515625" style="1" customWidth="1"/>
    <col min="3588" max="3588" width="17.5703125" style="1" bestFit="1" customWidth="1"/>
    <col min="3589" max="3589" width="18.28515625" style="1" customWidth="1"/>
    <col min="3590" max="3590" width="30.140625" style="1" customWidth="1"/>
    <col min="3591" max="3591" width="19" style="1" customWidth="1"/>
    <col min="3592" max="3592" width="20" style="1" customWidth="1"/>
    <col min="3593" max="3593" width="16.5703125" style="1" customWidth="1"/>
    <col min="3594" max="3594" width="16.42578125" style="1" customWidth="1"/>
    <col min="3595" max="3599" width="6" style="1" bestFit="1" customWidth="1"/>
    <col min="3600" max="3601" width="7" style="1" bestFit="1" customWidth="1"/>
    <col min="3602" max="3831" width="9.140625" style="1"/>
    <col min="3832" max="3832" width="49.28515625" style="1" bestFit="1" customWidth="1"/>
    <col min="3833" max="3833" width="25" style="1" customWidth="1"/>
    <col min="3834" max="3834" width="21.28515625" style="1" customWidth="1"/>
    <col min="3835" max="3835" width="16.28515625" style="1" bestFit="1" customWidth="1"/>
    <col min="3836" max="3836" width="17.85546875" style="1" bestFit="1" customWidth="1"/>
    <col min="3837" max="3837" width="18.5703125" style="1" bestFit="1" customWidth="1"/>
    <col min="3838" max="3841" width="17.42578125" style="1" bestFit="1" customWidth="1"/>
    <col min="3842" max="3842" width="17.42578125" style="1" customWidth="1"/>
    <col min="3843" max="3843" width="19.28515625" style="1" customWidth="1"/>
    <col min="3844" max="3844" width="17.5703125" style="1" bestFit="1" customWidth="1"/>
    <col min="3845" max="3845" width="18.28515625" style="1" customWidth="1"/>
    <col min="3846" max="3846" width="30.140625" style="1" customWidth="1"/>
    <col min="3847" max="3847" width="19" style="1" customWidth="1"/>
    <col min="3848" max="3848" width="20" style="1" customWidth="1"/>
    <col min="3849" max="3849" width="16.5703125" style="1" customWidth="1"/>
    <col min="3850" max="3850" width="16.42578125" style="1" customWidth="1"/>
    <col min="3851" max="3855" width="6" style="1" bestFit="1" customWidth="1"/>
    <col min="3856" max="3857" width="7" style="1" bestFit="1" customWidth="1"/>
    <col min="3858" max="4087" width="9.140625" style="1"/>
    <col min="4088" max="4088" width="49.28515625" style="1" bestFit="1" customWidth="1"/>
    <col min="4089" max="4089" width="25" style="1" customWidth="1"/>
    <col min="4090" max="4090" width="21.28515625" style="1" customWidth="1"/>
    <col min="4091" max="4091" width="16.28515625" style="1" bestFit="1" customWidth="1"/>
    <col min="4092" max="4092" width="17.85546875" style="1" bestFit="1" customWidth="1"/>
    <col min="4093" max="4093" width="18.5703125" style="1" bestFit="1" customWidth="1"/>
    <col min="4094" max="4097" width="17.42578125" style="1" bestFit="1" customWidth="1"/>
    <col min="4098" max="4098" width="17.42578125" style="1" customWidth="1"/>
    <col min="4099" max="4099" width="19.28515625" style="1" customWidth="1"/>
    <col min="4100" max="4100" width="17.5703125" style="1" bestFit="1" customWidth="1"/>
    <col min="4101" max="4101" width="18.28515625" style="1" customWidth="1"/>
    <col min="4102" max="4102" width="30.140625" style="1" customWidth="1"/>
    <col min="4103" max="4103" width="19" style="1" customWidth="1"/>
    <col min="4104" max="4104" width="20" style="1" customWidth="1"/>
    <col min="4105" max="4105" width="16.5703125" style="1" customWidth="1"/>
    <col min="4106" max="4106" width="16.42578125" style="1" customWidth="1"/>
    <col min="4107" max="4111" width="6" style="1" bestFit="1" customWidth="1"/>
    <col min="4112" max="4113" width="7" style="1" bestFit="1" customWidth="1"/>
    <col min="4114" max="4343" width="9.140625" style="1"/>
    <col min="4344" max="4344" width="49.28515625" style="1" bestFit="1" customWidth="1"/>
    <col min="4345" max="4345" width="25" style="1" customWidth="1"/>
    <col min="4346" max="4346" width="21.28515625" style="1" customWidth="1"/>
    <col min="4347" max="4347" width="16.28515625" style="1" bestFit="1" customWidth="1"/>
    <col min="4348" max="4348" width="17.85546875" style="1" bestFit="1" customWidth="1"/>
    <col min="4349" max="4349" width="18.5703125" style="1" bestFit="1" customWidth="1"/>
    <col min="4350" max="4353" width="17.42578125" style="1" bestFit="1" customWidth="1"/>
    <col min="4354" max="4354" width="17.42578125" style="1" customWidth="1"/>
    <col min="4355" max="4355" width="19.28515625" style="1" customWidth="1"/>
    <col min="4356" max="4356" width="17.5703125" style="1" bestFit="1" customWidth="1"/>
    <col min="4357" max="4357" width="18.28515625" style="1" customWidth="1"/>
    <col min="4358" max="4358" width="30.140625" style="1" customWidth="1"/>
    <col min="4359" max="4359" width="19" style="1" customWidth="1"/>
    <col min="4360" max="4360" width="20" style="1" customWidth="1"/>
    <col min="4361" max="4361" width="16.5703125" style="1" customWidth="1"/>
    <col min="4362" max="4362" width="16.42578125" style="1" customWidth="1"/>
    <col min="4363" max="4367" width="6" style="1" bestFit="1" customWidth="1"/>
    <col min="4368" max="4369" width="7" style="1" bestFit="1" customWidth="1"/>
    <col min="4370" max="4599" width="9.140625" style="1"/>
    <col min="4600" max="4600" width="49.28515625" style="1" bestFit="1" customWidth="1"/>
    <col min="4601" max="4601" width="25" style="1" customWidth="1"/>
    <col min="4602" max="4602" width="21.28515625" style="1" customWidth="1"/>
    <col min="4603" max="4603" width="16.28515625" style="1" bestFit="1" customWidth="1"/>
    <col min="4604" max="4604" width="17.85546875" style="1" bestFit="1" customWidth="1"/>
    <col min="4605" max="4605" width="18.5703125" style="1" bestFit="1" customWidth="1"/>
    <col min="4606" max="4609" width="17.42578125" style="1" bestFit="1" customWidth="1"/>
    <col min="4610" max="4610" width="17.42578125" style="1" customWidth="1"/>
    <col min="4611" max="4611" width="19.28515625" style="1" customWidth="1"/>
    <col min="4612" max="4612" width="17.5703125" style="1" bestFit="1" customWidth="1"/>
    <col min="4613" max="4613" width="18.28515625" style="1" customWidth="1"/>
    <col min="4614" max="4614" width="30.140625" style="1" customWidth="1"/>
    <col min="4615" max="4615" width="19" style="1" customWidth="1"/>
    <col min="4616" max="4616" width="20" style="1" customWidth="1"/>
    <col min="4617" max="4617" width="16.5703125" style="1" customWidth="1"/>
    <col min="4618" max="4618" width="16.42578125" style="1" customWidth="1"/>
    <col min="4619" max="4623" width="6" style="1" bestFit="1" customWidth="1"/>
    <col min="4624" max="4625" width="7" style="1" bestFit="1" customWidth="1"/>
    <col min="4626" max="4855" width="9.140625" style="1"/>
    <col min="4856" max="4856" width="49.28515625" style="1" bestFit="1" customWidth="1"/>
    <col min="4857" max="4857" width="25" style="1" customWidth="1"/>
    <col min="4858" max="4858" width="21.28515625" style="1" customWidth="1"/>
    <col min="4859" max="4859" width="16.28515625" style="1" bestFit="1" customWidth="1"/>
    <col min="4860" max="4860" width="17.85546875" style="1" bestFit="1" customWidth="1"/>
    <col min="4861" max="4861" width="18.5703125" style="1" bestFit="1" customWidth="1"/>
    <col min="4862" max="4865" width="17.42578125" style="1" bestFit="1" customWidth="1"/>
    <col min="4866" max="4866" width="17.42578125" style="1" customWidth="1"/>
    <col min="4867" max="4867" width="19.28515625" style="1" customWidth="1"/>
    <col min="4868" max="4868" width="17.5703125" style="1" bestFit="1" customWidth="1"/>
    <col min="4869" max="4869" width="18.28515625" style="1" customWidth="1"/>
    <col min="4870" max="4870" width="30.140625" style="1" customWidth="1"/>
    <col min="4871" max="4871" width="19" style="1" customWidth="1"/>
    <col min="4872" max="4872" width="20" style="1" customWidth="1"/>
    <col min="4873" max="4873" width="16.5703125" style="1" customWidth="1"/>
    <col min="4874" max="4874" width="16.42578125" style="1" customWidth="1"/>
    <col min="4875" max="4879" width="6" style="1" bestFit="1" customWidth="1"/>
    <col min="4880" max="4881" width="7" style="1" bestFit="1" customWidth="1"/>
    <col min="4882" max="5111" width="9.140625" style="1"/>
    <col min="5112" max="5112" width="49.28515625" style="1" bestFit="1" customWidth="1"/>
    <col min="5113" max="5113" width="25" style="1" customWidth="1"/>
    <col min="5114" max="5114" width="21.28515625" style="1" customWidth="1"/>
    <col min="5115" max="5115" width="16.28515625" style="1" bestFit="1" customWidth="1"/>
    <col min="5116" max="5116" width="17.85546875" style="1" bestFit="1" customWidth="1"/>
    <col min="5117" max="5117" width="18.5703125" style="1" bestFit="1" customWidth="1"/>
    <col min="5118" max="5121" width="17.42578125" style="1" bestFit="1" customWidth="1"/>
    <col min="5122" max="5122" width="17.42578125" style="1" customWidth="1"/>
    <col min="5123" max="5123" width="19.28515625" style="1" customWidth="1"/>
    <col min="5124" max="5124" width="17.5703125" style="1" bestFit="1" customWidth="1"/>
    <col min="5125" max="5125" width="18.28515625" style="1" customWidth="1"/>
    <col min="5126" max="5126" width="30.140625" style="1" customWidth="1"/>
    <col min="5127" max="5127" width="19" style="1" customWidth="1"/>
    <col min="5128" max="5128" width="20" style="1" customWidth="1"/>
    <col min="5129" max="5129" width="16.5703125" style="1" customWidth="1"/>
    <col min="5130" max="5130" width="16.42578125" style="1" customWidth="1"/>
    <col min="5131" max="5135" width="6" style="1" bestFit="1" customWidth="1"/>
    <col min="5136" max="5137" width="7" style="1" bestFit="1" customWidth="1"/>
    <col min="5138" max="5367" width="9.140625" style="1"/>
    <col min="5368" max="5368" width="49.28515625" style="1" bestFit="1" customWidth="1"/>
    <col min="5369" max="5369" width="25" style="1" customWidth="1"/>
    <col min="5370" max="5370" width="21.28515625" style="1" customWidth="1"/>
    <col min="5371" max="5371" width="16.28515625" style="1" bestFit="1" customWidth="1"/>
    <col min="5372" max="5372" width="17.85546875" style="1" bestFit="1" customWidth="1"/>
    <col min="5373" max="5373" width="18.5703125" style="1" bestFit="1" customWidth="1"/>
    <col min="5374" max="5377" width="17.42578125" style="1" bestFit="1" customWidth="1"/>
    <col min="5378" max="5378" width="17.42578125" style="1" customWidth="1"/>
    <col min="5379" max="5379" width="19.28515625" style="1" customWidth="1"/>
    <col min="5380" max="5380" width="17.5703125" style="1" bestFit="1" customWidth="1"/>
    <col min="5381" max="5381" width="18.28515625" style="1" customWidth="1"/>
    <col min="5382" max="5382" width="30.140625" style="1" customWidth="1"/>
    <col min="5383" max="5383" width="19" style="1" customWidth="1"/>
    <col min="5384" max="5384" width="20" style="1" customWidth="1"/>
    <col min="5385" max="5385" width="16.5703125" style="1" customWidth="1"/>
    <col min="5386" max="5386" width="16.42578125" style="1" customWidth="1"/>
    <col min="5387" max="5391" width="6" style="1" bestFit="1" customWidth="1"/>
    <col min="5392" max="5393" width="7" style="1" bestFit="1" customWidth="1"/>
    <col min="5394" max="5623" width="9.140625" style="1"/>
    <col min="5624" max="5624" width="49.28515625" style="1" bestFit="1" customWidth="1"/>
    <col min="5625" max="5625" width="25" style="1" customWidth="1"/>
    <col min="5626" max="5626" width="21.28515625" style="1" customWidth="1"/>
    <col min="5627" max="5627" width="16.28515625" style="1" bestFit="1" customWidth="1"/>
    <col min="5628" max="5628" width="17.85546875" style="1" bestFit="1" customWidth="1"/>
    <col min="5629" max="5629" width="18.5703125" style="1" bestFit="1" customWidth="1"/>
    <col min="5630" max="5633" width="17.42578125" style="1" bestFit="1" customWidth="1"/>
    <col min="5634" max="5634" width="17.42578125" style="1" customWidth="1"/>
    <col min="5635" max="5635" width="19.28515625" style="1" customWidth="1"/>
    <col min="5636" max="5636" width="17.5703125" style="1" bestFit="1" customWidth="1"/>
    <col min="5637" max="5637" width="18.28515625" style="1" customWidth="1"/>
    <col min="5638" max="5638" width="30.140625" style="1" customWidth="1"/>
    <col min="5639" max="5639" width="19" style="1" customWidth="1"/>
    <col min="5640" max="5640" width="20" style="1" customWidth="1"/>
    <col min="5641" max="5641" width="16.5703125" style="1" customWidth="1"/>
    <col min="5642" max="5642" width="16.42578125" style="1" customWidth="1"/>
    <col min="5643" max="5647" width="6" style="1" bestFit="1" customWidth="1"/>
    <col min="5648" max="5649" width="7" style="1" bestFit="1" customWidth="1"/>
    <col min="5650" max="5879" width="9.140625" style="1"/>
    <col min="5880" max="5880" width="49.28515625" style="1" bestFit="1" customWidth="1"/>
    <col min="5881" max="5881" width="25" style="1" customWidth="1"/>
    <col min="5882" max="5882" width="21.28515625" style="1" customWidth="1"/>
    <col min="5883" max="5883" width="16.28515625" style="1" bestFit="1" customWidth="1"/>
    <col min="5884" max="5884" width="17.85546875" style="1" bestFit="1" customWidth="1"/>
    <col min="5885" max="5885" width="18.5703125" style="1" bestFit="1" customWidth="1"/>
    <col min="5886" max="5889" width="17.42578125" style="1" bestFit="1" customWidth="1"/>
    <col min="5890" max="5890" width="17.42578125" style="1" customWidth="1"/>
    <col min="5891" max="5891" width="19.28515625" style="1" customWidth="1"/>
    <col min="5892" max="5892" width="17.5703125" style="1" bestFit="1" customWidth="1"/>
    <col min="5893" max="5893" width="18.28515625" style="1" customWidth="1"/>
    <col min="5894" max="5894" width="30.140625" style="1" customWidth="1"/>
    <col min="5895" max="5895" width="19" style="1" customWidth="1"/>
    <col min="5896" max="5896" width="20" style="1" customWidth="1"/>
    <col min="5897" max="5897" width="16.5703125" style="1" customWidth="1"/>
    <col min="5898" max="5898" width="16.42578125" style="1" customWidth="1"/>
    <col min="5899" max="5903" width="6" style="1" bestFit="1" customWidth="1"/>
    <col min="5904" max="5905" width="7" style="1" bestFit="1" customWidth="1"/>
    <col min="5906" max="6135" width="9.140625" style="1"/>
    <col min="6136" max="6136" width="49.28515625" style="1" bestFit="1" customWidth="1"/>
    <col min="6137" max="6137" width="25" style="1" customWidth="1"/>
    <col min="6138" max="6138" width="21.28515625" style="1" customWidth="1"/>
    <col min="6139" max="6139" width="16.28515625" style="1" bestFit="1" customWidth="1"/>
    <col min="6140" max="6140" width="17.85546875" style="1" bestFit="1" customWidth="1"/>
    <col min="6141" max="6141" width="18.5703125" style="1" bestFit="1" customWidth="1"/>
    <col min="6142" max="6145" width="17.42578125" style="1" bestFit="1" customWidth="1"/>
    <col min="6146" max="6146" width="17.42578125" style="1" customWidth="1"/>
    <col min="6147" max="6147" width="19.28515625" style="1" customWidth="1"/>
    <col min="6148" max="6148" width="17.5703125" style="1" bestFit="1" customWidth="1"/>
    <col min="6149" max="6149" width="18.28515625" style="1" customWidth="1"/>
    <col min="6150" max="6150" width="30.140625" style="1" customWidth="1"/>
    <col min="6151" max="6151" width="19" style="1" customWidth="1"/>
    <col min="6152" max="6152" width="20" style="1" customWidth="1"/>
    <col min="6153" max="6153" width="16.5703125" style="1" customWidth="1"/>
    <col min="6154" max="6154" width="16.42578125" style="1" customWidth="1"/>
    <col min="6155" max="6159" width="6" style="1" bestFit="1" customWidth="1"/>
    <col min="6160" max="6161" width="7" style="1" bestFit="1" customWidth="1"/>
    <col min="6162" max="6391" width="9.140625" style="1"/>
    <col min="6392" max="6392" width="49.28515625" style="1" bestFit="1" customWidth="1"/>
    <col min="6393" max="6393" width="25" style="1" customWidth="1"/>
    <col min="6394" max="6394" width="21.28515625" style="1" customWidth="1"/>
    <col min="6395" max="6395" width="16.28515625" style="1" bestFit="1" customWidth="1"/>
    <col min="6396" max="6396" width="17.85546875" style="1" bestFit="1" customWidth="1"/>
    <col min="6397" max="6397" width="18.5703125" style="1" bestFit="1" customWidth="1"/>
    <col min="6398" max="6401" width="17.42578125" style="1" bestFit="1" customWidth="1"/>
    <col min="6402" max="6402" width="17.42578125" style="1" customWidth="1"/>
    <col min="6403" max="6403" width="19.28515625" style="1" customWidth="1"/>
    <col min="6404" max="6404" width="17.5703125" style="1" bestFit="1" customWidth="1"/>
    <col min="6405" max="6405" width="18.28515625" style="1" customWidth="1"/>
    <col min="6406" max="6406" width="30.140625" style="1" customWidth="1"/>
    <col min="6407" max="6407" width="19" style="1" customWidth="1"/>
    <col min="6408" max="6408" width="20" style="1" customWidth="1"/>
    <col min="6409" max="6409" width="16.5703125" style="1" customWidth="1"/>
    <col min="6410" max="6410" width="16.42578125" style="1" customWidth="1"/>
    <col min="6411" max="6415" width="6" style="1" bestFit="1" customWidth="1"/>
    <col min="6416" max="6417" width="7" style="1" bestFit="1" customWidth="1"/>
    <col min="6418" max="6647" width="9.140625" style="1"/>
    <col min="6648" max="6648" width="49.28515625" style="1" bestFit="1" customWidth="1"/>
    <col min="6649" max="6649" width="25" style="1" customWidth="1"/>
    <col min="6650" max="6650" width="21.28515625" style="1" customWidth="1"/>
    <col min="6651" max="6651" width="16.28515625" style="1" bestFit="1" customWidth="1"/>
    <col min="6652" max="6652" width="17.85546875" style="1" bestFit="1" customWidth="1"/>
    <col min="6653" max="6653" width="18.5703125" style="1" bestFit="1" customWidth="1"/>
    <col min="6654" max="6657" width="17.42578125" style="1" bestFit="1" customWidth="1"/>
    <col min="6658" max="6658" width="17.42578125" style="1" customWidth="1"/>
    <col min="6659" max="6659" width="19.28515625" style="1" customWidth="1"/>
    <col min="6660" max="6660" width="17.5703125" style="1" bestFit="1" customWidth="1"/>
    <col min="6661" max="6661" width="18.28515625" style="1" customWidth="1"/>
    <col min="6662" max="6662" width="30.140625" style="1" customWidth="1"/>
    <col min="6663" max="6663" width="19" style="1" customWidth="1"/>
    <col min="6664" max="6664" width="20" style="1" customWidth="1"/>
    <col min="6665" max="6665" width="16.5703125" style="1" customWidth="1"/>
    <col min="6666" max="6666" width="16.42578125" style="1" customWidth="1"/>
    <col min="6667" max="6671" width="6" style="1" bestFit="1" customWidth="1"/>
    <col min="6672" max="6673" width="7" style="1" bestFit="1" customWidth="1"/>
    <col min="6674" max="6903" width="9.140625" style="1"/>
    <col min="6904" max="6904" width="49.28515625" style="1" bestFit="1" customWidth="1"/>
    <col min="6905" max="6905" width="25" style="1" customWidth="1"/>
    <col min="6906" max="6906" width="21.28515625" style="1" customWidth="1"/>
    <col min="6907" max="6907" width="16.28515625" style="1" bestFit="1" customWidth="1"/>
    <col min="6908" max="6908" width="17.85546875" style="1" bestFit="1" customWidth="1"/>
    <col min="6909" max="6909" width="18.5703125" style="1" bestFit="1" customWidth="1"/>
    <col min="6910" max="6913" width="17.42578125" style="1" bestFit="1" customWidth="1"/>
    <col min="6914" max="6914" width="17.42578125" style="1" customWidth="1"/>
    <col min="6915" max="6915" width="19.28515625" style="1" customWidth="1"/>
    <col min="6916" max="6916" width="17.5703125" style="1" bestFit="1" customWidth="1"/>
    <col min="6917" max="6917" width="18.28515625" style="1" customWidth="1"/>
    <col min="6918" max="6918" width="30.140625" style="1" customWidth="1"/>
    <col min="6919" max="6919" width="19" style="1" customWidth="1"/>
    <col min="6920" max="6920" width="20" style="1" customWidth="1"/>
    <col min="6921" max="6921" width="16.5703125" style="1" customWidth="1"/>
    <col min="6922" max="6922" width="16.42578125" style="1" customWidth="1"/>
    <col min="6923" max="6927" width="6" style="1" bestFit="1" customWidth="1"/>
    <col min="6928" max="6929" width="7" style="1" bestFit="1" customWidth="1"/>
    <col min="6930" max="7159" width="9.140625" style="1"/>
    <col min="7160" max="7160" width="49.28515625" style="1" bestFit="1" customWidth="1"/>
    <col min="7161" max="7161" width="25" style="1" customWidth="1"/>
    <col min="7162" max="7162" width="21.28515625" style="1" customWidth="1"/>
    <col min="7163" max="7163" width="16.28515625" style="1" bestFit="1" customWidth="1"/>
    <col min="7164" max="7164" width="17.85546875" style="1" bestFit="1" customWidth="1"/>
    <col min="7165" max="7165" width="18.5703125" style="1" bestFit="1" customWidth="1"/>
    <col min="7166" max="7169" width="17.42578125" style="1" bestFit="1" customWidth="1"/>
    <col min="7170" max="7170" width="17.42578125" style="1" customWidth="1"/>
    <col min="7171" max="7171" width="19.28515625" style="1" customWidth="1"/>
    <col min="7172" max="7172" width="17.5703125" style="1" bestFit="1" customWidth="1"/>
    <col min="7173" max="7173" width="18.28515625" style="1" customWidth="1"/>
    <col min="7174" max="7174" width="30.140625" style="1" customWidth="1"/>
    <col min="7175" max="7175" width="19" style="1" customWidth="1"/>
    <col min="7176" max="7176" width="20" style="1" customWidth="1"/>
    <col min="7177" max="7177" width="16.5703125" style="1" customWidth="1"/>
    <col min="7178" max="7178" width="16.42578125" style="1" customWidth="1"/>
    <col min="7179" max="7183" width="6" style="1" bestFit="1" customWidth="1"/>
    <col min="7184" max="7185" width="7" style="1" bestFit="1" customWidth="1"/>
    <col min="7186" max="7415" width="9.140625" style="1"/>
    <col min="7416" max="7416" width="49.28515625" style="1" bestFit="1" customWidth="1"/>
    <col min="7417" max="7417" width="25" style="1" customWidth="1"/>
    <col min="7418" max="7418" width="21.28515625" style="1" customWidth="1"/>
    <col min="7419" max="7419" width="16.28515625" style="1" bestFit="1" customWidth="1"/>
    <col min="7420" max="7420" width="17.85546875" style="1" bestFit="1" customWidth="1"/>
    <col min="7421" max="7421" width="18.5703125" style="1" bestFit="1" customWidth="1"/>
    <col min="7422" max="7425" width="17.42578125" style="1" bestFit="1" customWidth="1"/>
    <col min="7426" max="7426" width="17.42578125" style="1" customWidth="1"/>
    <col min="7427" max="7427" width="19.28515625" style="1" customWidth="1"/>
    <col min="7428" max="7428" width="17.5703125" style="1" bestFit="1" customWidth="1"/>
    <col min="7429" max="7429" width="18.28515625" style="1" customWidth="1"/>
    <col min="7430" max="7430" width="30.140625" style="1" customWidth="1"/>
    <col min="7431" max="7431" width="19" style="1" customWidth="1"/>
    <col min="7432" max="7432" width="20" style="1" customWidth="1"/>
    <col min="7433" max="7433" width="16.5703125" style="1" customWidth="1"/>
    <col min="7434" max="7434" width="16.42578125" style="1" customWidth="1"/>
    <col min="7435" max="7439" width="6" style="1" bestFit="1" customWidth="1"/>
    <col min="7440" max="7441" width="7" style="1" bestFit="1" customWidth="1"/>
    <col min="7442" max="7671" width="9.140625" style="1"/>
    <col min="7672" max="7672" width="49.28515625" style="1" bestFit="1" customWidth="1"/>
    <col min="7673" max="7673" width="25" style="1" customWidth="1"/>
    <col min="7674" max="7674" width="21.28515625" style="1" customWidth="1"/>
    <col min="7675" max="7675" width="16.28515625" style="1" bestFit="1" customWidth="1"/>
    <col min="7676" max="7676" width="17.85546875" style="1" bestFit="1" customWidth="1"/>
    <col min="7677" max="7677" width="18.5703125" style="1" bestFit="1" customWidth="1"/>
    <col min="7678" max="7681" width="17.42578125" style="1" bestFit="1" customWidth="1"/>
    <col min="7682" max="7682" width="17.42578125" style="1" customWidth="1"/>
    <col min="7683" max="7683" width="19.28515625" style="1" customWidth="1"/>
    <col min="7684" max="7684" width="17.5703125" style="1" bestFit="1" customWidth="1"/>
    <col min="7685" max="7685" width="18.28515625" style="1" customWidth="1"/>
    <col min="7686" max="7686" width="30.140625" style="1" customWidth="1"/>
    <col min="7687" max="7687" width="19" style="1" customWidth="1"/>
    <col min="7688" max="7688" width="20" style="1" customWidth="1"/>
    <col min="7689" max="7689" width="16.5703125" style="1" customWidth="1"/>
    <col min="7690" max="7690" width="16.42578125" style="1" customWidth="1"/>
    <col min="7691" max="7695" width="6" style="1" bestFit="1" customWidth="1"/>
    <col min="7696" max="7697" width="7" style="1" bestFit="1" customWidth="1"/>
    <col min="7698" max="7927" width="9.140625" style="1"/>
    <col min="7928" max="7928" width="49.28515625" style="1" bestFit="1" customWidth="1"/>
    <col min="7929" max="7929" width="25" style="1" customWidth="1"/>
    <col min="7930" max="7930" width="21.28515625" style="1" customWidth="1"/>
    <col min="7931" max="7931" width="16.28515625" style="1" bestFit="1" customWidth="1"/>
    <col min="7932" max="7932" width="17.85546875" style="1" bestFit="1" customWidth="1"/>
    <col min="7933" max="7933" width="18.5703125" style="1" bestFit="1" customWidth="1"/>
    <col min="7934" max="7937" width="17.42578125" style="1" bestFit="1" customWidth="1"/>
    <col min="7938" max="7938" width="17.42578125" style="1" customWidth="1"/>
    <col min="7939" max="7939" width="19.28515625" style="1" customWidth="1"/>
    <col min="7940" max="7940" width="17.5703125" style="1" bestFit="1" customWidth="1"/>
    <col min="7941" max="7941" width="18.28515625" style="1" customWidth="1"/>
    <col min="7942" max="7942" width="30.140625" style="1" customWidth="1"/>
    <col min="7943" max="7943" width="19" style="1" customWidth="1"/>
    <col min="7944" max="7944" width="20" style="1" customWidth="1"/>
    <col min="7945" max="7945" width="16.5703125" style="1" customWidth="1"/>
    <col min="7946" max="7946" width="16.42578125" style="1" customWidth="1"/>
    <col min="7947" max="7951" width="6" style="1" bestFit="1" customWidth="1"/>
    <col min="7952" max="7953" width="7" style="1" bestFit="1" customWidth="1"/>
    <col min="7954" max="8183" width="9.140625" style="1"/>
    <col min="8184" max="8184" width="49.28515625" style="1" bestFit="1" customWidth="1"/>
    <col min="8185" max="8185" width="25" style="1" customWidth="1"/>
    <col min="8186" max="8186" width="21.28515625" style="1" customWidth="1"/>
    <col min="8187" max="8187" width="16.28515625" style="1" bestFit="1" customWidth="1"/>
    <col min="8188" max="8188" width="17.85546875" style="1" bestFit="1" customWidth="1"/>
    <col min="8189" max="8189" width="18.5703125" style="1" bestFit="1" customWidth="1"/>
    <col min="8190" max="8193" width="17.42578125" style="1" bestFit="1" customWidth="1"/>
    <col min="8194" max="8194" width="17.42578125" style="1" customWidth="1"/>
    <col min="8195" max="8195" width="19.28515625" style="1" customWidth="1"/>
    <col min="8196" max="8196" width="17.5703125" style="1" bestFit="1" customWidth="1"/>
    <col min="8197" max="8197" width="18.28515625" style="1" customWidth="1"/>
    <col min="8198" max="8198" width="30.140625" style="1" customWidth="1"/>
    <col min="8199" max="8199" width="19" style="1" customWidth="1"/>
    <col min="8200" max="8200" width="20" style="1" customWidth="1"/>
    <col min="8201" max="8201" width="16.5703125" style="1" customWidth="1"/>
    <col min="8202" max="8202" width="16.42578125" style="1" customWidth="1"/>
    <col min="8203" max="8207" width="6" style="1" bestFit="1" customWidth="1"/>
    <col min="8208" max="8209" width="7" style="1" bestFit="1" customWidth="1"/>
    <col min="8210" max="8439" width="9.140625" style="1"/>
    <col min="8440" max="8440" width="49.28515625" style="1" bestFit="1" customWidth="1"/>
    <col min="8441" max="8441" width="25" style="1" customWidth="1"/>
    <col min="8442" max="8442" width="21.28515625" style="1" customWidth="1"/>
    <col min="8443" max="8443" width="16.28515625" style="1" bestFit="1" customWidth="1"/>
    <col min="8444" max="8444" width="17.85546875" style="1" bestFit="1" customWidth="1"/>
    <col min="8445" max="8445" width="18.5703125" style="1" bestFit="1" customWidth="1"/>
    <col min="8446" max="8449" width="17.42578125" style="1" bestFit="1" customWidth="1"/>
    <col min="8450" max="8450" width="17.42578125" style="1" customWidth="1"/>
    <col min="8451" max="8451" width="19.28515625" style="1" customWidth="1"/>
    <col min="8452" max="8452" width="17.5703125" style="1" bestFit="1" customWidth="1"/>
    <col min="8453" max="8453" width="18.28515625" style="1" customWidth="1"/>
    <col min="8454" max="8454" width="30.140625" style="1" customWidth="1"/>
    <col min="8455" max="8455" width="19" style="1" customWidth="1"/>
    <col min="8456" max="8456" width="20" style="1" customWidth="1"/>
    <col min="8457" max="8457" width="16.5703125" style="1" customWidth="1"/>
    <col min="8458" max="8458" width="16.42578125" style="1" customWidth="1"/>
    <col min="8459" max="8463" width="6" style="1" bestFit="1" customWidth="1"/>
    <col min="8464" max="8465" width="7" style="1" bestFit="1" customWidth="1"/>
    <col min="8466" max="8695" width="9.140625" style="1"/>
    <col min="8696" max="8696" width="49.28515625" style="1" bestFit="1" customWidth="1"/>
    <col min="8697" max="8697" width="25" style="1" customWidth="1"/>
    <col min="8698" max="8698" width="21.28515625" style="1" customWidth="1"/>
    <col min="8699" max="8699" width="16.28515625" style="1" bestFit="1" customWidth="1"/>
    <col min="8700" max="8700" width="17.85546875" style="1" bestFit="1" customWidth="1"/>
    <col min="8701" max="8701" width="18.5703125" style="1" bestFit="1" customWidth="1"/>
    <col min="8702" max="8705" width="17.42578125" style="1" bestFit="1" customWidth="1"/>
    <col min="8706" max="8706" width="17.42578125" style="1" customWidth="1"/>
    <col min="8707" max="8707" width="19.28515625" style="1" customWidth="1"/>
    <col min="8708" max="8708" width="17.5703125" style="1" bestFit="1" customWidth="1"/>
    <col min="8709" max="8709" width="18.28515625" style="1" customWidth="1"/>
    <col min="8710" max="8710" width="30.140625" style="1" customWidth="1"/>
    <col min="8711" max="8711" width="19" style="1" customWidth="1"/>
    <col min="8712" max="8712" width="20" style="1" customWidth="1"/>
    <col min="8713" max="8713" width="16.5703125" style="1" customWidth="1"/>
    <col min="8714" max="8714" width="16.42578125" style="1" customWidth="1"/>
    <col min="8715" max="8719" width="6" style="1" bestFit="1" customWidth="1"/>
    <col min="8720" max="8721" width="7" style="1" bestFit="1" customWidth="1"/>
    <col min="8722" max="8951" width="9.140625" style="1"/>
    <col min="8952" max="8952" width="49.28515625" style="1" bestFit="1" customWidth="1"/>
    <col min="8953" max="8953" width="25" style="1" customWidth="1"/>
    <col min="8954" max="8954" width="21.28515625" style="1" customWidth="1"/>
    <col min="8955" max="8955" width="16.28515625" style="1" bestFit="1" customWidth="1"/>
    <col min="8956" max="8956" width="17.85546875" style="1" bestFit="1" customWidth="1"/>
    <col min="8957" max="8957" width="18.5703125" style="1" bestFit="1" customWidth="1"/>
    <col min="8958" max="8961" width="17.42578125" style="1" bestFit="1" customWidth="1"/>
    <col min="8962" max="8962" width="17.42578125" style="1" customWidth="1"/>
    <col min="8963" max="8963" width="19.28515625" style="1" customWidth="1"/>
    <col min="8964" max="8964" width="17.5703125" style="1" bestFit="1" customWidth="1"/>
    <col min="8965" max="8965" width="18.28515625" style="1" customWidth="1"/>
    <col min="8966" max="8966" width="30.140625" style="1" customWidth="1"/>
    <col min="8967" max="8967" width="19" style="1" customWidth="1"/>
    <col min="8968" max="8968" width="20" style="1" customWidth="1"/>
    <col min="8969" max="8969" width="16.5703125" style="1" customWidth="1"/>
    <col min="8970" max="8970" width="16.42578125" style="1" customWidth="1"/>
    <col min="8971" max="8975" width="6" style="1" bestFit="1" customWidth="1"/>
    <col min="8976" max="8977" width="7" style="1" bestFit="1" customWidth="1"/>
    <col min="8978" max="9207" width="9.140625" style="1"/>
    <col min="9208" max="9208" width="49.28515625" style="1" bestFit="1" customWidth="1"/>
    <col min="9209" max="9209" width="25" style="1" customWidth="1"/>
    <col min="9210" max="9210" width="21.28515625" style="1" customWidth="1"/>
    <col min="9211" max="9211" width="16.28515625" style="1" bestFit="1" customWidth="1"/>
    <col min="9212" max="9212" width="17.85546875" style="1" bestFit="1" customWidth="1"/>
    <col min="9213" max="9213" width="18.5703125" style="1" bestFit="1" customWidth="1"/>
    <col min="9214" max="9217" width="17.42578125" style="1" bestFit="1" customWidth="1"/>
    <col min="9218" max="9218" width="17.42578125" style="1" customWidth="1"/>
    <col min="9219" max="9219" width="19.28515625" style="1" customWidth="1"/>
    <col min="9220" max="9220" width="17.5703125" style="1" bestFit="1" customWidth="1"/>
    <col min="9221" max="9221" width="18.28515625" style="1" customWidth="1"/>
    <col min="9222" max="9222" width="30.140625" style="1" customWidth="1"/>
    <col min="9223" max="9223" width="19" style="1" customWidth="1"/>
    <col min="9224" max="9224" width="20" style="1" customWidth="1"/>
    <col min="9225" max="9225" width="16.5703125" style="1" customWidth="1"/>
    <col min="9226" max="9226" width="16.42578125" style="1" customWidth="1"/>
    <col min="9227" max="9231" width="6" style="1" bestFit="1" customWidth="1"/>
    <col min="9232" max="9233" width="7" style="1" bestFit="1" customWidth="1"/>
    <col min="9234" max="9463" width="9.140625" style="1"/>
    <col min="9464" max="9464" width="49.28515625" style="1" bestFit="1" customWidth="1"/>
    <col min="9465" max="9465" width="25" style="1" customWidth="1"/>
    <col min="9466" max="9466" width="21.28515625" style="1" customWidth="1"/>
    <col min="9467" max="9467" width="16.28515625" style="1" bestFit="1" customWidth="1"/>
    <col min="9468" max="9468" width="17.85546875" style="1" bestFit="1" customWidth="1"/>
    <col min="9469" max="9469" width="18.5703125" style="1" bestFit="1" customWidth="1"/>
    <col min="9470" max="9473" width="17.42578125" style="1" bestFit="1" customWidth="1"/>
    <col min="9474" max="9474" width="17.42578125" style="1" customWidth="1"/>
    <col min="9475" max="9475" width="19.28515625" style="1" customWidth="1"/>
    <col min="9476" max="9476" width="17.5703125" style="1" bestFit="1" customWidth="1"/>
    <col min="9477" max="9477" width="18.28515625" style="1" customWidth="1"/>
    <col min="9478" max="9478" width="30.140625" style="1" customWidth="1"/>
    <col min="9479" max="9479" width="19" style="1" customWidth="1"/>
    <col min="9480" max="9480" width="20" style="1" customWidth="1"/>
    <col min="9481" max="9481" width="16.5703125" style="1" customWidth="1"/>
    <col min="9482" max="9482" width="16.42578125" style="1" customWidth="1"/>
    <col min="9483" max="9487" width="6" style="1" bestFit="1" customWidth="1"/>
    <col min="9488" max="9489" width="7" style="1" bestFit="1" customWidth="1"/>
    <col min="9490" max="9719" width="9.140625" style="1"/>
    <col min="9720" max="9720" width="49.28515625" style="1" bestFit="1" customWidth="1"/>
    <col min="9721" max="9721" width="25" style="1" customWidth="1"/>
    <col min="9722" max="9722" width="21.28515625" style="1" customWidth="1"/>
    <col min="9723" max="9723" width="16.28515625" style="1" bestFit="1" customWidth="1"/>
    <col min="9724" max="9724" width="17.85546875" style="1" bestFit="1" customWidth="1"/>
    <col min="9725" max="9725" width="18.5703125" style="1" bestFit="1" customWidth="1"/>
    <col min="9726" max="9729" width="17.42578125" style="1" bestFit="1" customWidth="1"/>
    <col min="9730" max="9730" width="17.42578125" style="1" customWidth="1"/>
    <col min="9731" max="9731" width="19.28515625" style="1" customWidth="1"/>
    <col min="9732" max="9732" width="17.5703125" style="1" bestFit="1" customWidth="1"/>
    <col min="9733" max="9733" width="18.28515625" style="1" customWidth="1"/>
    <col min="9734" max="9734" width="30.140625" style="1" customWidth="1"/>
    <col min="9735" max="9735" width="19" style="1" customWidth="1"/>
    <col min="9736" max="9736" width="20" style="1" customWidth="1"/>
    <col min="9737" max="9737" width="16.5703125" style="1" customWidth="1"/>
    <col min="9738" max="9738" width="16.42578125" style="1" customWidth="1"/>
    <col min="9739" max="9743" width="6" style="1" bestFit="1" customWidth="1"/>
    <col min="9744" max="9745" width="7" style="1" bestFit="1" customWidth="1"/>
    <col min="9746" max="9975" width="9.140625" style="1"/>
    <col min="9976" max="9976" width="49.28515625" style="1" bestFit="1" customWidth="1"/>
    <col min="9977" max="9977" width="25" style="1" customWidth="1"/>
    <col min="9978" max="9978" width="21.28515625" style="1" customWidth="1"/>
    <col min="9979" max="9979" width="16.28515625" style="1" bestFit="1" customWidth="1"/>
    <col min="9980" max="9980" width="17.85546875" style="1" bestFit="1" customWidth="1"/>
    <col min="9981" max="9981" width="18.5703125" style="1" bestFit="1" customWidth="1"/>
    <col min="9982" max="9985" width="17.42578125" style="1" bestFit="1" customWidth="1"/>
    <col min="9986" max="9986" width="17.42578125" style="1" customWidth="1"/>
    <col min="9987" max="9987" width="19.28515625" style="1" customWidth="1"/>
    <col min="9988" max="9988" width="17.5703125" style="1" bestFit="1" customWidth="1"/>
    <col min="9989" max="9989" width="18.28515625" style="1" customWidth="1"/>
    <col min="9990" max="9990" width="30.140625" style="1" customWidth="1"/>
    <col min="9991" max="9991" width="19" style="1" customWidth="1"/>
    <col min="9992" max="9992" width="20" style="1" customWidth="1"/>
    <col min="9993" max="9993" width="16.5703125" style="1" customWidth="1"/>
    <col min="9994" max="9994" width="16.42578125" style="1" customWidth="1"/>
    <col min="9995" max="9999" width="6" style="1" bestFit="1" customWidth="1"/>
    <col min="10000" max="10001" width="7" style="1" bestFit="1" customWidth="1"/>
    <col min="10002" max="10231" width="9.140625" style="1"/>
    <col min="10232" max="10232" width="49.28515625" style="1" bestFit="1" customWidth="1"/>
    <col min="10233" max="10233" width="25" style="1" customWidth="1"/>
    <col min="10234" max="10234" width="21.28515625" style="1" customWidth="1"/>
    <col min="10235" max="10235" width="16.28515625" style="1" bestFit="1" customWidth="1"/>
    <col min="10236" max="10236" width="17.85546875" style="1" bestFit="1" customWidth="1"/>
    <col min="10237" max="10237" width="18.5703125" style="1" bestFit="1" customWidth="1"/>
    <col min="10238" max="10241" width="17.42578125" style="1" bestFit="1" customWidth="1"/>
    <col min="10242" max="10242" width="17.42578125" style="1" customWidth="1"/>
    <col min="10243" max="10243" width="19.28515625" style="1" customWidth="1"/>
    <col min="10244" max="10244" width="17.5703125" style="1" bestFit="1" customWidth="1"/>
    <col min="10245" max="10245" width="18.28515625" style="1" customWidth="1"/>
    <col min="10246" max="10246" width="30.140625" style="1" customWidth="1"/>
    <col min="10247" max="10247" width="19" style="1" customWidth="1"/>
    <col min="10248" max="10248" width="20" style="1" customWidth="1"/>
    <col min="10249" max="10249" width="16.5703125" style="1" customWidth="1"/>
    <col min="10250" max="10250" width="16.42578125" style="1" customWidth="1"/>
    <col min="10251" max="10255" width="6" style="1" bestFit="1" customWidth="1"/>
    <col min="10256" max="10257" width="7" style="1" bestFit="1" customWidth="1"/>
    <col min="10258" max="10487" width="9.140625" style="1"/>
    <col min="10488" max="10488" width="49.28515625" style="1" bestFit="1" customWidth="1"/>
    <col min="10489" max="10489" width="25" style="1" customWidth="1"/>
    <col min="10490" max="10490" width="21.28515625" style="1" customWidth="1"/>
    <col min="10491" max="10491" width="16.28515625" style="1" bestFit="1" customWidth="1"/>
    <col min="10492" max="10492" width="17.85546875" style="1" bestFit="1" customWidth="1"/>
    <col min="10493" max="10493" width="18.5703125" style="1" bestFit="1" customWidth="1"/>
    <col min="10494" max="10497" width="17.42578125" style="1" bestFit="1" customWidth="1"/>
    <col min="10498" max="10498" width="17.42578125" style="1" customWidth="1"/>
    <col min="10499" max="10499" width="19.28515625" style="1" customWidth="1"/>
    <col min="10500" max="10500" width="17.5703125" style="1" bestFit="1" customWidth="1"/>
    <col min="10501" max="10501" width="18.28515625" style="1" customWidth="1"/>
    <col min="10502" max="10502" width="30.140625" style="1" customWidth="1"/>
    <col min="10503" max="10503" width="19" style="1" customWidth="1"/>
    <col min="10504" max="10504" width="20" style="1" customWidth="1"/>
    <col min="10505" max="10505" width="16.5703125" style="1" customWidth="1"/>
    <col min="10506" max="10506" width="16.42578125" style="1" customWidth="1"/>
    <col min="10507" max="10511" width="6" style="1" bestFit="1" customWidth="1"/>
    <col min="10512" max="10513" width="7" style="1" bestFit="1" customWidth="1"/>
    <col min="10514" max="10743" width="9.140625" style="1"/>
    <col min="10744" max="10744" width="49.28515625" style="1" bestFit="1" customWidth="1"/>
    <col min="10745" max="10745" width="25" style="1" customWidth="1"/>
    <col min="10746" max="10746" width="21.28515625" style="1" customWidth="1"/>
    <col min="10747" max="10747" width="16.28515625" style="1" bestFit="1" customWidth="1"/>
    <col min="10748" max="10748" width="17.85546875" style="1" bestFit="1" customWidth="1"/>
    <col min="10749" max="10749" width="18.5703125" style="1" bestFit="1" customWidth="1"/>
    <col min="10750" max="10753" width="17.42578125" style="1" bestFit="1" customWidth="1"/>
    <col min="10754" max="10754" width="17.42578125" style="1" customWidth="1"/>
    <col min="10755" max="10755" width="19.28515625" style="1" customWidth="1"/>
    <col min="10756" max="10756" width="17.5703125" style="1" bestFit="1" customWidth="1"/>
    <col min="10757" max="10757" width="18.28515625" style="1" customWidth="1"/>
    <col min="10758" max="10758" width="30.140625" style="1" customWidth="1"/>
    <col min="10759" max="10759" width="19" style="1" customWidth="1"/>
    <col min="10760" max="10760" width="20" style="1" customWidth="1"/>
    <col min="10761" max="10761" width="16.5703125" style="1" customWidth="1"/>
    <col min="10762" max="10762" width="16.42578125" style="1" customWidth="1"/>
    <col min="10763" max="10767" width="6" style="1" bestFit="1" customWidth="1"/>
    <col min="10768" max="10769" width="7" style="1" bestFit="1" customWidth="1"/>
    <col min="10770" max="10999" width="9.140625" style="1"/>
    <col min="11000" max="11000" width="49.28515625" style="1" bestFit="1" customWidth="1"/>
    <col min="11001" max="11001" width="25" style="1" customWidth="1"/>
    <col min="11002" max="11002" width="21.28515625" style="1" customWidth="1"/>
    <col min="11003" max="11003" width="16.28515625" style="1" bestFit="1" customWidth="1"/>
    <col min="11004" max="11004" width="17.85546875" style="1" bestFit="1" customWidth="1"/>
    <col min="11005" max="11005" width="18.5703125" style="1" bestFit="1" customWidth="1"/>
    <col min="11006" max="11009" width="17.42578125" style="1" bestFit="1" customWidth="1"/>
    <col min="11010" max="11010" width="17.42578125" style="1" customWidth="1"/>
    <col min="11011" max="11011" width="19.28515625" style="1" customWidth="1"/>
    <col min="11012" max="11012" width="17.5703125" style="1" bestFit="1" customWidth="1"/>
    <col min="11013" max="11013" width="18.28515625" style="1" customWidth="1"/>
    <col min="11014" max="11014" width="30.140625" style="1" customWidth="1"/>
    <col min="11015" max="11015" width="19" style="1" customWidth="1"/>
    <col min="11016" max="11016" width="20" style="1" customWidth="1"/>
    <col min="11017" max="11017" width="16.5703125" style="1" customWidth="1"/>
    <col min="11018" max="11018" width="16.42578125" style="1" customWidth="1"/>
    <col min="11019" max="11023" width="6" style="1" bestFit="1" customWidth="1"/>
    <col min="11024" max="11025" width="7" style="1" bestFit="1" customWidth="1"/>
    <col min="11026" max="11255" width="9.140625" style="1"/>
    <col min="11256" max="11256" width="49.28515625" style="1" bestFit="1" customWidth="1"/>
    <col min="11257" max="11257" width="25" style="1" customWidth="1"/>
    <col min="11258" max="11258" width="21.28515625" style="1" customWidth="1"/>
    <col min="11259" max="11259" width="16.28515625" style="1" bestFit="1" customWidth="1"/>
    <col min="11260" max="11260" width="17.85546875" style="1" bestFit="1" customWidth="1"/>
    <col min="11261" max="11261" width="18.5703125" style="1" bestFit="1" customWidth="1"/>
    <col min="11262" max="11265" width="17.42578125" style="1" bestFit="1" customWidth="1"/>
    <col min="11266" max="11266" width="17.42578125" style="1" customWidth="1"/>
    <col min="11267" max="11267" width="19.28515625" style="1" customWidth="1"/>
    <col min="11268" max="11268" width="17.5703125" style="1" bestFit="1" customWidth="1"/>
    <col min="11269" max="11269" width="18.28515625" style="1" customWidth="1"/>
    <col min="11270" max="11270" width="30.140625" style="1" customWidth="1"/>
    <col min="11271" max="11271" width="19" style="1" customWidth="1"/>
    <col min="11272" max="11272" width="20" style="1" customWidth="1"/>
    <col min="11273" max="11273" width="16.5703125" style="1" customWidth="1"/>
    <col min="11274" max="11274" width="16.42578125" style="1" customWidth="1"/>
    <col min="11275" max="11279" width="6" style="1" bestFit="1" customWidth="1"/>
    <col min="11280" max="11281" width="7" style="1" bestFit="1" customWidth="1"/>
    <col min="11282" max="11511" width="9.140625" style="1"/>
    <col min="11512" max="11512" width="49.28515625" style="1" bestFit="1" customWidth="1"/>
    <col min="11513" max="11513" width="25" style="1" customWidth="1"/>
    <col min="11514" max="11514" width="21.28515625" style="1" customWidth="1"/>
    <col min="11515" max="11515" width="16.28515625" style="1" bestFit="1" customWidth="1"/>
    <col min="11516" max="11516" width="17.85546875" style="1" bestFit="1" customWidth="1"/>
    <col min="11517" max="11517" width="18.5703125" style="1" bestFit="1" customWidth="1"/>
    <col min="11518" max="11521" width="17.42578125" style="1" bestFit="1" customWidth="1"/>
    <col min="11522" max="11522" width="17.42578125" style="1" customWidth="1"/>
    <col min="11523" max="11523" width="19.28515625" style="1" customWidth="1"/>
    <col min="11524" max="11524" width="17.5703125" style="1" bestFit="1" customWidth="1"/>
    <col min="11525" max="11525" width="18.28515625" style="1" customWidth="1"/>
    <col min="11526" max="11526" width="30.140625" style="1" customWidth="1"/>
    <col min="11527" max="11527" width="19" style="1" customWidth="1"/>
    <col min="11528" max="11528" width="20" style="1" customWidth="1"/>
    <col min="11529" max="11529" width="16.5703125" style="1" customWidth="1"/>
    <col min="11530" max="11530" width="16.42578125" style="1" customWidth="1"/>
    <col min="11531" max="11535" width="6" style="1" bestFit="1" customWidth="1"/>
    <col min="11536" max="11537" width="7" style="1" bestFit="1" customWidth="1"/>
    <col min="11538" max="11767" width="9.140625" style="1"/>
    <col min="11768" max="11768" width="49.28515625" style="1" bestFit="1" customWidth="1"/>
    <col min="11769" max="11769" width="25" style="1" customWidth="1"/>
    <col min="11770" max="11770" width="21.28515625" style="1" customWidth="1"/>
    <col min="11771" max="11771" width="16.28515625" style="1" bestFit="1" customWidth="1"/>
    <col min="11772" max="11772" width="17.85546875" style="1" bestFit="1" customWidth="1"/>
    <col min="11773" max="11773" width="18.5703125" style="1" bestFit="1" customWidth="1"/>
    <col min="11774" max="11777" width="17.42578125" style="1" bestFit="1" customWidth="1"/>
    <col min="11778" max="11778" width="17.42578125" style="1" customWidth="1"/>
    <col min="11779" max="11779" width="19.28515625" style="1" customWidth="1"/>
    <col min="11780" max="11780" width="17.5703125" style="1" bestFit="1" customWidth="1"/>
    <col min="11781" max="11781" width="18.28515625" style="1" customWidth="1"/>
    <col min="11782" max="11782" width="30.140625" style="1" customWidth="1"/>
    <col min="11783" max="11783" width="19" style="1" customWidth="1"/>
    <col min="11784" max="11784" width="20" style="1" customWidth="1"/>
    <col min="11785" max="11785" width="16.5703125" style="1" customWidth="1"/>
    <col min="11786" max="11786" width="16.42578125" style="1" customWidth="1"/>
    <col min="11787" max="11791" width="6" style="1" bestFit="1" customWidth="1"/>
    <col min="11792" max="11793" width="7" style="1" bestFit="1" customWidth="1"/>
    <col min="11794" max="12023" width="9.140625" style="1"/>
    <col min="12024" max="12024" width="49.28515625" style="1" bestFit="1" customWidth="1"/>
    <col min="12025" max="12025" width="25" style="1" customWidth="1"/>
    <col min="12026" max="12026" width="21.28515625" style="1" customWidth="1"/>
    <col min="12027" max="12027" width="16.28515625" style="1" bestFit="1" customWidth="1"/>
    <col min="12028" max="12028" width="17.85546875" style="1" bestFit="1" customWidth="1"/>
    <col min="12029" max="12029" width="18.5703125" style="1" bestFit="1" customWidth="1"/>
    <col min="12030" max="12033" width="17.42578125" style="1" bestFit="1" customWidth="1"/>
    <col min="12034" max="12034" width="17.42578125" style="1" customWidth="1"/>
    <col min="12035" max="12035" width="19.28515625" style="1" customWidth="1"/>
    <col min="12036" max="12036" width="17.5703125" style="1" bestFit="1" customWidth="1"/>
    <col min="12037" max="12037" width="18.28515625" style="1" customWidth="1"/>
    <col min="12038" max="12038" width="30.140625" style="1" customWidth="1"/>
    <col min="12039" max="12039" width="19" style="1" customWidth="1"/>
    <col min="12040" max="12040" width="20" style="1" customWidth="1"/>
    <col min="12041" max="12041" width="16.5703125" style="1" customWidth="1"/>
    <col min="12042" max="12042" width="16.42578125" style="1" customWidth="1"/>
    <col min="12043" max="12047" width="6" style="1" bestFit="1" customWidth="1"/>
    <col min="12048" max="12049" width="7" style="1" bestFit="1" customWidth="1"/>
    <col min="12050" max="12279" width="9.140625" style="1"/>
    <col min="12280" max="12280" width="49.28515625" style="1" bestFit="1" customWidth="1"/>
    <col min="12281" max="12281" width="25" style="1" customWidth="1"/>
    <col min="12282" max="12282" width="21.28515625" style="1" customWidth="1"/>
    <col min="12283" max="12283" width="16.28515625" style="1" bestFit="1" customWidth="1"/>
    <col min="12284" max="12284" width="17.85546875" style="1" bestFit="1" customWidth="1"/>
    <col min="12285" max="12285" width="18.5703125" style="1" bestFit="1" customWidth="1"/>
    <col min="12286" max="12289" width="17.42578125" style="1" bestFit="1" customWidth="1"/>
    <col min="12290" max="12290" width="17.42578125" style="1" customWidth="1"/>
    <col min="12291" max="12291" width="19.28515625" style="1" customWidth="1"/>
    <col min="12292" max="12292" width="17.5703125" style="1" bestFit="1" customWidth="1"/>
    <col min="12293" max="12293" width="18.28515625" style="1" customWidth="1"/>
    <col min="12294" max="12294" width="30.140625" style="1" customWidth="1"/>
    <col min="12295" max="12295" width="19" style="1" customWidth="1"/>
    <col min="12296" max="12296" width="20" style="1" customWidth="1"/>
    <col min="12297" max="12297" width="16.5703125" style="1" customWidth="1"/>
    <col min="12298" max="12298" width="16.42578125" style="1" customWidth="1"/>
    <col min="12299" max="12303" width="6" style="1" bestFit="1" customWidth="1"/>
    <col min="12304" max="12305" width="7" style="1" bestFit="1" customWidth="1"/>
    <col min="12306" max="12535" width="9.140625" style="1"/>
    <col min="12536" max="12536" width="49.28515625" style="1" bestFit="1" customWidth="1"/>
    <col min="12537" max="12537" width="25" style="1" customWidth="1"/>
    <col min="12538" max="12538" width="21.28515625" style="1" customWidth="1"/>
    <col min="12539" max="12539" width="16.28515625" style="1" bestFit="1" customWidth="1"/>
    <col min="12540" max="12540" width="17.85546875" style="1" bestFit="1" customWidth="1"/>
    <col min="12541" max="12541" width="18.5703125" style="1" bestFit="1" customWidth="1"/>
    <col min="12542" max="12545" width="17.42578125" style="1" bestFit="1" customWidth="1"/>
    <col min="12546" max="12546" width="17.42578125" style="1" customWidth="1"/>
    <col min="12547" max="12547" width="19.28515625" style="1" customWidth="1"/>
    <col min="12548" max="12548" width="17.5703125" style="1" bestFit="1" customWidth="1"/>
    <col min="12549" max="12549" width="18.28515625" style="1" customWidth="1"/>
    <col min="12550" max="12550" width="30.140625" style="1" customWidth="1"/>
    <col min="12551" max="12551" width="19" style="1" customWidth="1"/>
    <col min="12552" max="12552" width="20" style="1" customWidth="1"/>
    <col min="12553" max="12553" width="16.5703125" style="1" customWidth="1"/>
    <col min="12554" max="12554" width="16.42578125" style="1" customWidth="1"/>
    <col min="12555" max="12559" width="6" style="1" bestFit="1" customWidth="1"/>
    <col min="12560" max="12561" width="7" style="1" bestFit="1" customWidth="1"/>
    <col min="12562" max="12791" width="9.140625" style="1"/>
    <col min="12792" max="12792" width="49.28515625" style="1" bestFit="1" customWidth="1"/>
    <col min="12793" max="12793" width="25" style="1" customWidth="1"/>
    <col min="12794" max="12794" width="21.28515625" style="1" customWidth="1"/>
    <col min="12795" max="12795" width="16.28515625" style="1" bestFit="1" customWidth="1"/>
    <col min="12796" max="12796" width="17.85546875" style="1" bestFit="1" customWidth="1"/>
    <col min="12797" max="12797" width="18.5703125" style="1" bestFit="1" customWidth="1"/>
    <col min="12798" max="12801" width="17.42578125" style="1" bestFit="1" customWidth="1"/>
    <col min="12802" max="12802" width="17.42578125" style="1" customWidth="1"/>
    <col min="12803" max="12803" width="19.28515625" style="1" customWidth="1"/>
    <col min="12804" max="12804" width="17.5703125" style="1" bestFit="1" customWidth="1"/>
    <col min="12805" max="12805" width="18.28515625" style="1" customWidth="1"/>
    <col min="12806" max="12806" width="30.140625" style="1" customWidth="1"/>
    <col min="12807" max="12807" width="19" style="1" customWidth="1"/>
    <col min="12808" max="12808" width="20" style="1" customWidth="1"/>
    <col min="12809" max="12809" width="16.5703125" style="1" customWidth="1"/>
    <col min="12810" max="12810" width="16.42578125" style="1" customWidth="1"/>
    <col min="12811" max="12815" width="6" style="1" bestFit="1" customWidth="1"/>
    <col min="12816" max="12817" width="7" style="1" bestFit="1" customWidth="1"/>
    <col min="12818" max="13047" width="9.140625" style="1"/>
    <col min="13048" max="13048" width="49.28515625" style="1" bestFit="1" customWidth="1"/>
    <col min="13049" max="13049" width="25" style="1" customWidth="1"/>
    <col min="13050" max="13050" width="21.28515625" style="1" customWidth="1"/>
    <col min="13051" max="13051" width="16.28515625" style="1" bestFit="1" customWidth="1"/>
    <col min="13052" max="13052" width="17.85546875" style="1" bestFit="1" customWidth="1"/>
    <col min="13053" max="13053" width="18.5703125" style="1" bestFit="1" customWidth="1"/>
    <col min="13054" max="13057" width="17.42578125" style="1" bestFit="1" customWidth="1"/>
    <col min="13058" max="13058" width="17.42578125" style="1" customWidth="1"/>
    <col min="13059" max="13059" width="19.28515625" style="1" customWidth="1"/>
    <col min="13060" max="13060" width="17.5703125" style="1" bestFit="1" customWidth="1"/>
    <col min="13061" max="13061" width="18.28515625" style="1" customWidth="1"/>
    <col min="13062" max="13062" width="30.140625" style="1" customWidth="1"/>
    <col min="13063" max="13063" width="19" style="1" customWidth="1"/>
    <col min="13064" max="13064" width="20" style="1" customWidth="1"/>
    <col min="13065" max="13065" width="16.5703125" style="1" customWidth="1"/>
    <col min="13066" max="13066" width="16.42578125" style="1" customWidth="1"/>
    <col min="13067" max="13071" width="6" style="1" bestFit="1" customWidth="1"/>
    <col min="13072" max="13073" width="7" style="1" bestFit="1" customWidth="1"/>
    <col min="13074" max="13303" width="9.140625" style="1"/>
    <col min="13304" max="13304" width="49.28515625" style="1" bestFit="1" customWidth="1"/>
    <col min="13305" max="13305" width="25" style="1" customWidth="1"/>
    <col min="13306" max="13306" width="21.28515625" style="1" customWidth="1"/>
    <col min="13307" max="13307" width="16.28515625" style="1" bestFit="1" customWidth="1"/>
    <col min="13308" max="13308" width="17.85546875" style="1" bestFit="1" customWidth="1"/>
    <col min="13309" max="13309" width="18.5703125" style="1" bestFit="1" customWidth="1"/>
    <col min="13310" max="13313" width="17.42578125" style="1" bestFit="1" customWidth="1"/>
    <col min="13314" max="13314" width="17.42578125" style="1" customWidth="1"/>
    <col min="13315" max="13315" width="19.28515625" style="1" customWidth="1"/>
    <col min="13316" max="13316" width="17.5703125" style="1" bestFit="1" customWidth="1"/>
    <col min="13317" max="13317" width="18.28515625" style="1" customWidth="1"/>
    <col min="13318" max="13318" width="30.140625" style="1" customWidth="1"/>
    <col min="13319" max="13319" width="19" style="1" customWidth="1"/>
    <col min="13320" max="13320" width="20" style="1" customWidth="1"/>
    <col min="13321" max="13321" width="16.5703125" style="1" customWidth="1"/>
    <col min="13322" max="13322" width="16.42578125" style="1" customWidth="1"/>
    <col min="13323" max="13327" width="6" style="1" bestFit="1" customWidth="1"/>
    <col min="13328" max="13329" width="7" style="1" bestFit="1" customWidth="1"/>
    <col min="13330" max="13559" width="9.140625" style="1"/>
    <col min="13560" max="13560" width="49.28515625" style="1" bestFit="1" customWidth="1"/>
    <col min="13561" max="13561" width="25" style="1" customWidth="1"/>
    <col min="13562" max="13562" width="21.28515625" style="1" customWidth="1"/>
    <col min="13563" max="13563" width="16.28515625" style="1" bestFit="1" customWidth="1"/>
    <col min="13564" max="13564" width="17.85546875" style="1" bestFit="1" customWidth="1"/>
    <col min="13565" max="13565" width="18.5703125" style="1" bestFit="1" customWidth="1"/>
    <col min="13566" max="13569" width="17.42578125" style="1" bestFit="1" customWidth="1"/>
    <col min="13570" max="13570" width="17.42578125" style="1" customWidth="1"/>
    <col min="13571" max="13571" width="19.28515625" style="1" customWidth="1"/>
    <col min="13572" max="13572" width="17.5703125" style="1" bestFit="1" customWidth="1"/>
    <col min="13573" max="13573" width="18.28515625" style="1" customWidth="1"/>
    <col min="13574" max="13574" width="30.140625" style="1" customWidth="1"/>
    <col min="13575" max="13575" width="19" style="1" customWidth="1"/>
    <col min="13576" max="13576" width="20" style="1" customWidth="1"/>
    <col min="13577" max="13577" width="16.5703125" style="1" customWidth="1"/>
    <col min="13578" max="13578" width="16.42578125" style="1" customWidth="1"/>
    <col min="13579" max="13583" width="6" style="1" bestFit="1" customWidth="1"/>
    <col min="13584" max="13585" width="7" style="1" bestFit="1" customWidth="1"/>
    <col min="13586" max="13815" width="9.140625" style="1"/>
    <col min="13816" max="13816" width="49.28515625" style="1" bestFit="1" customWidth="1"/>
    <col min="13817" max="13817" width="25" style="1" customWidth="1"/>
    <col min="13818" max="13818" width="21.28515625" style="1" customWidth="1"/>
    <col min="13819" max="13819" width="16.28515625" style="1" bestFit="1" customWidth="1"/>
    <col min="13820" max="13820" width="17.85546875" style="1" bestFit="1" customWidth="1"/>
    <col min="13821" max="13821" width="18.5703125" style="1" bestFit="1" customWidth="1"/>
    <col min="13822" max="13825" width="17.42578125" style="1" bestFit="1" customWidth="1"/>
    <col min="13826" max="13826" width="17.42578125" style="1" customWidth="1"/>
    <col min="13827" max="13827" width="19.28515625" style="1" customWidth="1"/>
    <col min="13828" max="13828" width="17.5703125" style="1" bestFit="1" customWidth="1"/>
    <col min="13829" max="13829" width="18.28515625" style="1" customWidth="1"/>
    <col min="13830" max="13830" width="30.140625" style="1" customWidth="1"/>
    <col min="13831" max="13831" width="19" style="1" customWidth="1"/>
    <col min="13832" max="13832" width="20" style="1" customWidth="1"/>
    <col min="13833" max="13833" width="16.5703125" style="1" customWidth="1"/>
    <col min="13834" max="13834" width="16.42578125" style="1" customWidth="1"/>
    <col min="13835" max="13839" width="6" style="1" bestFit="1" customWidth="1"/>
    <col min="13840" max="13841" width="7" style="1" bestFit="1" customWidth="1"/>
    <col min="13842" max="14071" width="9.140625" style="1"/>
    <col min="14072" max="14072" width="49.28515625" style="1" bestFit="1" customWidth="1"/>
    <col min="14073" max="14073" width="25" style="1" customWidth="1"/>
    <col min="14074" max="14074" width="21.28515625" style="1" customWidth="1"/>
    <col min="14075" max="14075" width="16.28515625" style="1" bestFit="1" customWidth="1"/>
    <col min="14076" max="14076" width="17.85546875" style="1" bestFit="1" customWidth="1"/>
    <col min="14077" max="14077" width="18.5703125" style="1" bestFit="1" customWidth="1"/>
    <col min="14078" max="14081" width="17.42578125" style="1" bestFit="1" customWidth="1"/>
    <col min="14082" max="14082" width="17.42578125" style="1" customWidth="1"/>
    <col min="14083" max="14083" width="19.28515625" style="1" customWidth="1"/>
    <col min="14084" max="14084" width="17.5703125" style="1" bestFit="1" customWidth="1"/>
    <col min="14085" max="14085" width="18.28515625" style="1" customWidth="1"/>
    <col min="14086" max="14086" width="30.140625" style="1" customWidth="1"/>
    <col min="14087" max="14087" width="19" style="1" customWidth="1"/>
    <col min="14088" max="14088" width="20" style="1" customWidth="1"/>
    <col min="14089" max="14089" width="16.5703125" style="1" customWidth="1"/>
    <col min="14090" max="14090" width="16.42578125" style="1" customWidth="1"/>
    <col min="14091" max="14095" width="6" style="1" bestFit="1" customWidth="1"/>
    <col min="14096" max="14097" width="7" style="1" bestFit="1" customWidth="1"/>
    <col min="14098" max="14327" width="9.140625" style="1"/>
    <col min="14328" max="14328" width="49.28515625" style="1" bestFit="1" customWidth="1"/>
    <col min="14329" max="14329" width="25" style="1" customWidth="1"/>
    <col min="14330" max="14330" width="21.28515625" style="1" customWidth="1"/>
    <col min="14331" max="14331" width="16.28515625" style="1" bestFit="1" customWidth="1"/>
    <col min="14332" max="14332" width="17.85546875" style="1" bestFit="1" customWidth="1"/>
    <col min="14333" max="14333" width="18.5703125" style="1" bestFit="1" customWidth="1"/>
    <col min="14334" max="14337" width="17.42578125" style="1" bestFit="1" customWidth="1"/>
    <col min="14338" max="14338" width="17.42578125" style="1" customWidth="1"/>
    <col min="14339" max="14339" width="19.28515625" style="1" customWidth="1"/>
    <col min="14340" max="14340" width="17.5703125" style="1" bestFit="1" customWidth="1"/>
    <col min="14341" max="14341" width="18.28515625" style="1" customWidth="1"/>
    <col min="14342" max="14342" width="30.140625" style="1" customWidth="1"/>
    <col min="14343" max="14343" width="19" style="1" customWidth="1"/>
    <col min="14344" max="14344" width="20" style="1" customWidth="1"/>
    <col min="14345" max="14345" width="16.5703125" style="1" customWidth="1"/>
    <col min="14346" max="14346" width="16.42578125" style="1" customWidth="1"/>
    <col min="14347" max="14351" width="6" style="1" bestFit="1" customWidth="1"/>
    <col min="14352" max="14353" width="7" style="1" bestFit="1" customWidth="1"/>
    <col min="14354" max="14583" width="9.140625" style="1"/>
    <col min="14584" max="14584" width="49.28515625" style="1" bestFit="1" customWidth="1"/>
    <col min="14585" max="14585" width="25" style="1" customWidth="1"/>
    <col min="14586" max="14586" width="21.28515625" style="1" customWidth="1"/>
    <col min="14587" max="14587" width="16.28515625" style="1" bestFit="1" customWidth="1"/>
    <col min="14588" max="14588" width="17.85546875" style="1" bestFit="1" customWidth="1"/>
    <col min="14589" max="14589" width="18.5703125" style="1" bestFit="1" customWidth="1"/>
    <col min="14590" max="14593" width="17.42578125" style="1" bestFit="1" customWidth="1"/>
    <col min="14594" max="14594" width="17.42578125" style="1" customWidth="1"/>
    <col min="14595" max="14595" width="19.28515625" style="1" customWidth="1"/>
    <col min="14596" max="14596" width="17.5703125" style="1" bestFit="1" customWidth="1"/>
    <col min="14597" max="14597" width="18.28515625" style="1" customWidth="1"/>
    <col min="14598" max="14598" width="30.140625" style="1" customWidth="1"/>
    <col min="14599" max="14599" width="19" style="1" customWidth="1"/>
    <col min="14600" max="14600" width="20" style="1" customWidth="1"/>
    <col min="14601" max="14601" width="16.5703125" style="1" customWidth="1"/>
    <col min="14602" max="14602" width="16.42578125" style="1" customWidth="1"/>
    <col min="14603" max="14607" width="6" style="1" bestFit="1" customWidth="1"/>
    <col min="14608" max="14609" width="7" style="1" bestFit="1" customWidth="1"/>
    <col min="14610" max="14839" width="9.140625" style="1"/>
    <col min="14840" max="14840" width="49.28515625" style="1" bestFit="1" customWidth="1"/>
    <col min="14841" max="14841" width="25" style="1" customWidth="1"/>
    <col min="14842" max="14842" width="21.28515625" style="1" customWidth="1"/>
    <col min="14843" max="14843" width="16.28515625" style="1" bestFit="1" customWidth="1"/>
    <col min="14844" max="14844" width="17.85546875" style="1" bestFit="1" customWidth="1"/>
    <col min="14845" max="14845" width="18.5703125" style="1" bestFit="1" customWidth="1"/>
    <col min="14846" max="14849" width="17.42578125" style="1" bestFit="1" customWidth="1"/>
    <col min="14850" max="14850" width="17.42578125" style="1" customWidth="1"/>
    <col min="14851" max="14851" width="19.28515625" style="1" customWidth="1"/>
    <col min="14852" max="14852" width="17.5703125" style="1" bestFit="1" customWidth="1"/>
    <col min="14853" max="14853" width="18.28515625" style="1" customWidth="1"/>
    <col min="14854" max="14854" width="30.140625" style="1" customWidth="1"/>
    <col min="14855" max="14855" width="19" style="1" customWidth="1"/>
    <col min="14856" max="14856" width="20" style="1" customWidth="1"/>
    <col min="14857" max="14857" width="16.5703125" style="1" customWidth="1"/>
    <col min="14858" max="14858" width="16.42578125" style="1" customWidth="1"/>
    <col min="14859" max="14863" width="6" style="1" bestFit="1" customWidth="1"/>
    <col min="14864" max="14865" width="7" style="1" bestFit="1" customWidth="1"/>
    <col min="14866" max="15095" width="9.140625" style="1"/>
    <col min="15096" max="15096" width="49.28515625" style="1" bestFit="1" customWidth="1"/>
    <col min="15097" max="15097" width="25" style="1" customWidth="1"/>
    <col min="15098" max="15098" width="21.28515625" style="1" customWidth="1"/>
    <col min="15099" max="15099" width="16.28515625" style="1" bestFit="1" customWidth="1"/>
    <col min="15100" max="15100" width="17.85546875" style="1" bestFit="1" customWidth="1"/>
    <col min="15101" max="15101" width="18.5703125" style="1" bestFit="1" customWidth="1"/>
    <col min="15102" max="15105" width="17.42578125" style="1" bestFit="1" customWidth="1"/>
    <col min="15106" max="15106" width="17.42578125" style="1" customWidth="1"/>
    <col min="15107" max="15107" width="19.28515625" style="1" customWidth="1"/>
    <col min="15108" max="15108" width="17.5703125" style="1" bestFit="1" customWidth="1"/>
    <col min="15109" max="15109" width="18.28515625" style="1" customWidth="1"/>
    <col min="15110" max="15110" width="30.140625" style="1" customWidth="1"/>
    <col min="15111" max="15111" width="19" style="1" customWidth="1"/>
    <col min="15112" max="15112" width="20" style="1" customWidth="1"/>
    <col min="15113" max="15113" width="16.5703125" style="1" customWidth="1"/>
    <col min="15114" max="15114" width="16.42578125" style="1" customWidth="1"/>
    <col min="15115" max="15119" width="6" style="1" bestFit="1" customWidth="1"/>
    <col min="15120" max="15121" width="7" style="1" bestFit="1" customWidth="1"/>
    <col min="15122" max="15351" width="9.140625" style="1"/>
    <col min="15352" max="15352" width="49.28515625" style="1" bestFit="1" customWidth="1"/>
    <col min="15353" max="15353" width="25" style="1" customWidth="1"/>
    <col min="15354" max="15354" width="21.28515625" style="1" customWidth="1"/>
    <col min="15355" max="15355" width="16.28515625" style="1" bestFit="1" customWidth="1"/>
    <col min="15356" max="15356" width="17.85546875" style="1" bestFit="1" customWidth="1"/>
    <col min="15357" max="15357" width="18.5703125" style="1" bestFit="1" customWidth="1"/>
    <col min="15358" max="15361" width="17.42578125" style="1" bestFit="1" customWidth="1"/>
    <col min="15362" max="15362" width="17.42578125" style="1" customWidth="1"/>
    <col min="15363" max="15363" width="19.28515625" style="1" customWidth="1"/>
    <col min="15364" max="15364" width="17.5703125" style="1" bestFit="1" customWidth="1"/>
    <col min="15365" max="15365" width="18.28515625" style="1" customWidth="1"/>
    <col min="15366" max="15366" width="30.140625" style="1" customWidth="1"/>
    <col min="15367" max="15367" width="19" style="1" customWidth="1"/>
    <col min="15368" max="15368" width="20" style="1" customWidth="1"/>
    <col min="15369" max="15369" width="16.5703125" style="1" customWidth="1"/>
    <col min="15370" max="15370" width="16.42578125" style="1" customWidth="1"/>
    <col min="15371" max="15375" width="6" style="1" bestFit="1" customWidth="1"/>
    <col min="15376" max="15377" width="7" style="1" bestFit="1" customWidth="1"/>
    <col min="15378" max="15607" width="9.140625" style="1"/>
    <col min="15608" max="15608" width="49.28515625" style="1" bestFit="1" customWidth="1"/>
    <col min="15609" max="15609" width="25" style="1" customWidth="1"/>
    <col min="15610" max="15610" width="21.28515625" style="1" customWidth="1"/>
    <col min="15611" max="15611" width="16.28515625" style="1" bestFit="1" customWidth="1"/>
    <col min="15612" max="15612" width="17.85546875" style="1" bestFit="1" customWidth="1"/>
    <col min="15613" max="15613" width="18.5703125" style="1" bestFit="1" customWidth="1"/>
    <col min="15614" max="15617" width="17.42578125" style="1" bestFit="1" customWidth="1"/>
    <col min="15618" max="15618" width="17.42578125" style="1" customWidth="1"/>
    <col min="15619" max="15619" width="19.28515625" style="1" customWidth="1"/>
    <col min="15620" max="15620" width="17.5703125" style="1" bestFit="1" customWidth="1"/>
    <col min="15621" max="15621" width="18.28515625" style="1" customWidth="1"/>
    <col min="15622" max="15622" width="30.140625" style="1" customWidth="1"/>
    <col min="15623" max="15623" width="19" style="1" customWidth="1"/>
    <col min="15624" max="15624" width="20" style="1" customWidth="1"/>
    <col min="15625" max="15625" width="16.5703125" style="1" customWidth="1"/>
    <col min="15626" max="15626" width="16.42578125" style="1" customWidth="1"/>
    <col min="15627" max="15631" width="6" style="1" bestFit="1" customWidth="1"/>
    <col min="15632" max="15633" width="7" style="1" bestFit="1" customWidth="1"/>
    <col min="15634" max="15863" width="9.140625" style="1"/>
    <col min="15864" max="15864" width="49.28515625" style="1" bestFit="1" customWidth="1"/>
    <col min="15865" max="15865" width="25" style="1" customWidth="1"/>
    <col min="15866" max="15866" width="21.28515625" style="1" customWidth="1"/>
    <col min="15867" max="15867" width="16.28515625" style="1" bestFit="1" customWidth="1"/>
    <col min="15868" max="15868" width="17.85546875" style="1" bestFit="1" customWidth="1"/>
    <col min="15869" max="15869" width="18.5703125" style="1" bestFit="1" customWidth="1"/>
    <col min="15870" max="15873" width="17.42578125" style="1" bestFit="1" customWidth="1"/>
    <col min="15874" max="15874" width="17.42578125" style="1" customWidth="1"/>
    <col min="15875" max="15875" width="19.28515625" style="1" customWidth="1"/>
    <col min="15876" max="15876" width="17.5703125" style="1" bestFit="1" customWidth="1"/>
    <col min="15877" max="15877" width="18.28515625" style="1" customWidth="1"/>
    <col min="15878" max="15878" width="30.140625" style="1" customWidth="1"/>
    <col min="15879" max="15879" width="19" style="1" customWidth="1"/>
    <col min="15880" max="15880" width="20" style="1" customWidth="1"/>
    <col min="15881" max="15881" width="16.5703125" style="1" customWidth="1"/>
    <col min="15882" max="15882" width="16.42578125" style="1" customWidth="1"/>
    <col min="15883" max="15887" width="6" style="1" bestFit="1" customWidth="1"/>
    <col min="15888" max="15889" width="7" style="1" bestFit="1" customWidth="1"/>
    <col min="15890" max="16119" width="9.140625" style="1"/>
    <col min="16120" max="16120" width="49.28515625" style="1" bestFit="1" customWidth="1"/>
    <col min="16121" max="16121" width="25" style="1" customWidth="1"/>
    <col min="16122" max="16122" width="21.28515625" style="1" customWidth="1"/>
    <col min="16123" max="16123" width="16.28515625" style="1" bestFit="1" customWidth="1"/>
    <col min="16124" max="16124" width="17.85546875" style="1" bestFit="1" customWidth="1"/>
    <col min="16125" max="16125" width="18.5703125" style="1" bestFit="1" customWidth="1"/>
    <col min="16126" max="16129" width="17.42578125" style="1" bestFit="1" customWidth="1"/>
    <col min="16130" max="16130" width="17.42578125" style="1" customWidth="1"/>
    <col min="16131" max="16131" width="19.28515625" style="1" customWidth="1"/>
    <col min="16132" max="16132" width="17.5703125" style="1" bestFit="1" customWidth="1"/>
    <col min="16133" max="16133" width="18.28515625" style="1" customWidth="1"/>
    <col min="16134" max="16134" width="30.140625" style="1" customWidth="1"/>
    <col min="16135" max="16135" width="19" style="1" customWidth="1"/>
    <col min="16136" max="16136" width="20" style="1" customWidth="1"/>
    <col min="16137" max="16137" width="16.5703125" style="1" customWidth="1"/>
    <col min="16138" max="16138" width="16.42578125" style="1" customWidth="1"/>
    <col min="16139" max="16143" width="6" style="1" bestFit="1" customWidth="1"/>
    <col min="16144" max="16145" width="7" style="1" bestFit="1" customWidth="1"/>
    <col min="16146" max="16384" width="9.140625" style="1"/>
  </cols>
  <sheetData>
    <row r="1" spans="1:17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7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7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7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7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7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7" ht="18.75" x14ac:dyDescent="0.25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7" ht="15.75" x14ac:dyDescent="0.25"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7" ht="15.75" x14ac:dyDescent="0.25">
      <c r="B9" s="6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7" x14ac:dyDescent="0.25">
      <c r="B10" s="7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7" x14ac:dyDescent="0.25">
      <c r="E11" s="8"/>
      <c r="F11" s="9"/>
      <c r="G11" s="10"/>
      <c r="L11" s="11"/>
    </row>
    <row r="12" spans="1:17" ht="31.5" x14ac:dyDescent="0.25">
      <c r="B12" s="12"/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13" t="s">
        <v>12</v>
      </c>
      <c r="K12" s="13" t="s">
        <v>13</v>
      </c>
      <c r="L12" s="13" t="s">
        <v>4</v>
      </c>
      <c r="P12" s="9"/>
      <c r="Q12" s="9"/>
    </row>
    <row r="13" spans="1:17" x14ac:dyDescent="0.25">
      <c r="B13" s="14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6"/>
      <c r="O13" s="16"/>
      <c r="P13" s="16"/>
      <c r="Q13" s="16"/>
    </row>
    <row r="14" spans="1:17" x14ac:dyDescent="0.25">
      <c r="B14" s="17" t="s">
        <v>15</v>
      </c>
      <c r="C14" s="18">
        <f>SUM(C15:C19)</f>
        <v>354421683.00349998</v>
      </c>
      <c r="D14" s="18">
        <f>SUM(D15:D19)</f>
        <v>354421683.00350004</v>
      </c>
      <c r="E14" s="18">
        <f t="shared" ref="E14:K14" si="0">SUM(E15:E19)</f>
        <v>0</v>
      </c>
      <c r="F14" s="18">
        <f t="shared" si="0"/>
        <v>53377675.940000005</v>
      </c>
      <c r="G14" s="18">
        <f t="shared" si="0"/>
        <v>26250731.289999999</v>
      </c>
      <c r="H14" s="18">
        <f t="shared" si="0"/>
        <v>26401038.710000001</v>
      </c>
      <c r="I14" s="18">
        <f t="shared" si="0"/>
        <v>41093721.340000004</v>
      </c>
      <c r="J14" s="18">
        <f t="shared" si="0"/>
        <v>26853759.600000001</v>
      </c>
      <c r="K14" s="18">
        <f t="shared" si="0"/>
        <v>28803611.930000003</v>
      </c>
      <c r="L14" s="18">
        <f>SUM(L15:L19)</f>
        <v>202780538.81</v>
      </c>
    </row>
    <row r="15" spans="1:17" x14ac:dyDescent="0.25">
      <c r="A15" s="1" t="str">
        <f>LEFT(B15,5)</f>
        <v>2.1.1</v>
      </c>
      <c r="B15" s="19" t="s">
        <v>16</v>
      </c>
      <c r="C15" s="8">
        <v>272309821</v>
      </c>
      <c r="D15" s="8">
        <v>270439593.82000005</v>
      </c>
      <c r="E15" s="8">
        <v>0</v>
      </c>
      <c r="F15" s="8">
        <v>45482691.740000002</v>
      </c>
      <c r="G15" s="8">
        <v>22304804.209999997</v>
      </c>
      <c r="H15" s="8">
        <v>22215295.050000001</v>
      </c>
      <c r="I15" s="8">
        <v>22117699.940000001</v>
      </c>
      <c r="J15" s="20">
        <v>22849861.460000001</v>
      </c>
      <c r="K15" s="8">
        <v>23414176.760000002</v>
      </c>
      <c r="L15" s="8">
        <f>SUM(E15:K15)</f>
        <v>158384529.16</v>
      </c>
    </row>
    <row r="16" spans="1:17" x14ac:dyDescent="0.25">
      <c r="A16" s="1" t="str">
        <f t="shared" ref="A16:A70" si="1">LEFT(B16,5)</f>
        <v>2.1.2</v>
      </c>
      <c r="B16" s="19" t="s">
        <v>17</v>
      </c>
      <c r="C16" s="8">
        <v>43866232</v>
      </c>
      <c r="D16" s="8">
        <v>43054860.519999996</v>
      </c>
      <c r="E16" s="8">
        <v>0</v>
      </c>
      <c r="F16" s="20">
        <v>1095000</v>
      </c>
      <c r="G16" s="20">
        <v>559500</v>
      </c>
      <c r="H16" s="20">
        <v>811000</v>
      </c>
      <c r="I16" s="20">
        <v>15571817.189999999</v>
      </c>
      <c r="J16" s="20">
        <v>551500</v>
      </c>
      <c r="K16" s="8">
        <v>1876355.26</v>
      </c>
      <c r="L16" s="8">
        <f>SUM(E16:K16)</f>
        <v>20465172.449999999</v>
      </c>
    </row>
    <row r="17" spans="1:12" hidden="1" x14ac:dyDescent="0.25">
      <c r="A17" s="1" t="str">
        <f t="shared" si="1"/>
        <v>2.1.3</v>
      </c>
      <c r="B17" s="19" t="s">
        <v>18</v>
      </c>
      <c r="C17" s="8">
        <v>0</v>
      </c>
      <c r="D17" s="8">
        <v>0</v>
      </c>
      <c r="E17" s="8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v>0</v>
      </c>
      <c r="L17" s="8">
        <f>SUM(E17:K17)</f>
        <v>0</v>
      </c>
    </row>
    <row r="18" spans="1:12" hidden="1" x14ac:dyDescent="0.25">
      <c r="A18" s="1" t="str">
        <f t="shared" si="1"/>
        <v>2.1.4</v>
      </c>
      <c r="B18" s="19" t="s">
        <v>19</v>
      </c>
      <c r="C18" s="8">
        <v>0</v>
      </c>
      <c r="D18" s="8">
        <v>0</v>
      </c>
      <c r="E18" s="8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v>0</v>
      </c>
      <c r="L18" s="8">
        <f>SUM(E18:K18)</f>
        <v>0</v>
      </c>
    </row>
    <row r="19" spans="1:12" x14ac:dyDescent="0.25">
      <c r="A19" s="1" t="str">
        <f t="shared" si="1"/>
        <v>2.1.5</v>
      </c>
      <c r="B19" s="19" t="s">
        <v>20</v>
      </c>
      <c r="C19" s="8">
        <v>38245630.003499992</v>
      </c>
      <c r="D19" s="8">
        <v>40927228.663500004</v>
      </c>
      <c r="E19" s="8">
        <v>0</v>
      </c>
      <c r="F19" s="20">
        <v>6799984.2000000002</v>
      </c>
      <c r="G19" s="20">
        <v>3386427.0800000005</v>
      </c>
      <c r="H19" s="20">
        <v>3374743.66</v>
      </c>
      <c r="I19" s="20">
        <v>3404204.2099999995</v>
      </c>
      <c r="J19" s="20">
        <v>3452398.1399999997</v>
      </c>
      <c r="K19" s="8">
        <v>3513079.91</v>
      </c>
      <c r="L19" s="8">
        <f>SUM(E19:K19)</f>
        <v>23930837.200000003</v>
      </c>
    </row>
    <row r="20" spans="1:12" x14ac:dyDescent="0.25">
      <c r="A20" s="1" t="str">
        <f t="shared" si="1"/>
        <v>2.2 -</v>
      </c>
      <c r="B20" s="17" t="s">
        <v>21</v>
      </c>
      <c r="C20" s="21">
        <f>SUM(C21:C29)</f>
        <v>32376491</v>
      </c>
      <c r="D20" s="21">
        <f>SUM(D21:D29)</f>
        <v>56874865.579999998</v>
      </c>
      <c r="E20" s="21">
        <f t="shared" ref="E20:K20" si="2">SUM(E21:E29)</f>
        <v>1785031.2</v>
      </c>
      <c r="F20" s="21">
        <f t="shared" si="2"/>
        <v>2632092.11</v>
      </c>
      <c r="G20" s="21">
        <f t="shared" si="2"/>
        <v>2904808.26</v>
      </c>
      <c r="H20" s="21">
        <f t="shared" si="2"/>
        <v>2832861.61</v>
      </c>
      <c r="I20" s="21">
        <f t="shared" si="2"/>
        <v>2559450.7400000002</v>
      </c>
      <c r="J20" s="21">
        <f t="shared" si="2"/>
        <v>3943305.94</v>
      </c>
      <c r="K20" s="21">
        <f t="shared" si="2"/>
        <v>2287837.7199999997</v>
      </c>
      <c r="L20" s="21">
        <f>SUM(L21:L29)</f>
        <v>18945387.579999998</v>
      </c>
    </row>
    <row r="21" spans="1:12" x14ac:dyDescent="0.25">
      <c r="A21" s="1" t="str">
        <f t="shared" si="1"/>
        <v>2.2.1</v>
      </c>
      <c r="B21" s="19" t="s">
        <v>22</v>
      </c>
      <c r="C21" s="8">
        <v>22296543</v>
      </c>
      <c r="D21" s="8">
        <v>23796643</v>
      </c>
      <c r="E21" s="8">
        <v>1488673.22</v>
      </c>
      <c r="F21" s="20">
        <v>1412573.3599999999</v>
      </c>
      <c r="G21" s="20">
        <v>1830305.0999999999</v>
      </c>
      <c r="H21" s="8">
        <v>1561067.72</v>
      </c>
      <c r="I21" s="20">
        <v>2003033.96</v>
      </c>
      <c r="J21" s="20">
        <v>2001379.2200000002</v>
      </c>
      <c r="K21" s="8">
        <v>1563392.73</v>
      </c>
      <c r="L21" s="8">
        <f>SUM(E21:K21)</f>
        <v>11860425.310000001</v>
      </c>
    </row>
    <row r="22" spans="1:12" ht="30" hidden="1" x14ac:dyDescent="0.25">
      <c r="A22" s="1" t="str">
        <f t="shared" si="1"/>
        <v>2.2.2</v>
      </c>
      <c r="B22" s="19" t="s">
        <v>23</v>
      </c>
      <c r="C22" s="8">
        <v>1497818</v>
      </c>
      <c r="D22" s="8">
        <v>2697818</v>
      </c>
      <c r="E22" s="8">
        <v>0</v>
      </c>
      <c r="F22" s="20">
        <v>0</v>
      </c>
      <c r="G22" s="20">
        <v>0</v>
      </c>
      <c r="H22" s="8">
        <v>0</v>
      </c>
      <c r="I22" s="20">
        <v>0</v>
      </c>
      <c r="J22" s="20">
        <v>198594</v>
      </c>
      <c r="K22" s="8">
        <v>0</v>
      </c>
      <c r="L22" s="8">
        <f>SUM(E22:K22)</f>
        <v>198594</v>
      </c>
    </row>
    <row r="23" spans="1:12" hidden="1" x14ac:dyDescent="0.25">
      <c r="A23" s="1" t="str">
        <f t="shared" si="1"/>
        <v>2.2.3</v>
      </c>
      <c r="B23" s="19" t="s">
        <v>24</v>
      </c>
      <c r="C23" s="8">
        <v>0</v>
      </c>
      <c r="D23" s="8">
        <v>0</v>
      </c>
      <c r="E23" s="8">
        <v>0</v>
      </c>
      <c r="F23" s="20">
        <v>0</v>
      </c>
      <c r="G23" s="20">
        <v>0</v>
      </c>
      <c r="H23" s="8">
        <v>0</v>
      </c>
      <c r="I23" s="20">
        <v>0</v>
      </c>
      <c r="J23" s="20">
        <v>0</v>
      </c>
      <c r="K23" s="8">
        <v>0</v>
      </c>
      <c r="L23" s="8">
        <f>SUM(E23:K23)</f>
        <v>0</v>
      </c>
    </row>
    <row r="24" spans="1:12" ht="18" customHeight="1" x14ac:dyDescent="0.25">
      <c r="A24" s="1" t="str">
        <f t="shared" si="1"/>
        <v>2.2.4</v>
      </c>
      <c r="B24" s="19" t="s">
        <v>25</v>
      </c>
      <c r="C24" s="8">
        <v>0</v>
      </c>
      <c r="D24" s="8">
        <v>550000</v>
      </c>
      <c r="E24" s="8">
        <v>0</v>
      </c>
      <c r="F24" s="20">
        <v>0</v>
      </c>
      <c r="G24" s="20">
        <v>0</v>
      </c>
      <c r="H24" s="8">
        <v>25000</v>
      </c>
      <c r="I24" s="20">
        <v>0</v>
      </c>
      <c r="J24" s="20">
        <v>71328</v>
      </c>
      <c r="K24" s="8">
        <v>79354.399999999994</v>
      </c>
      <c r="L24" s="8">
        <f>SUM(E24:K24)</f>
        <v>175682.4</v>
      </c>
    </row>
    <row r="25" spans="1:12" hidden="1" x14ac:dyDescent="0.25">
      <c r="A25" s="1" t="str">
        <f>LEFT(B25,5)</f>
        <v>2.2.5</v>
      </c>
      <c r="B25" s="19" t="s">
        <v>26</v>
      </c>
      <c r="C25" s="8">
        <v>271999</v>
      </c>
      <c r="D25" s="8">
        <v>8686063.5600000005</v>
      </c>
      <c r="E25" s="8">
        <v>0</v>
      </c>
      <c r="F25" s="20">
        <v>0</v>
      </c>
      <c r="G25" s="20">
        <v>0</v>
      </c>
      <c r="H25" s="8">
        <v>0</v>
      </c>
      <c r="I25" s="20">
        <v>0</v>
      </c>
      <c r="J25" s="20">
        <v>0</v>
      </c>
      <c r="K25" s="8">
        <v>0</v>
      </c>
      <c r="L25" s="8">
        <f>SUM(E25:K25)</f>
        <v>0</v>
      </c>
    </row>
    <row r="26" spans="1:12" x14ac:dyDescent="0.25">
      <c r="A26" s="1" t="str">
        <f t="shared" si="1"/>
        <v>2.2.6</v>
      </c>
      <c r="B26" s="19" t="s">
        <v>27</v>
      </c>
      <c r="C26" s="8">
        <v>2240371</v>
      </c>
      <c r="D26" s="8">
        <v>3345371</v>
      </c>
      <c r="E26" s="8">
        <v>72298.240000000005</v>
      </c>
      <c r="F26" s="20">
        <v>74284</v>
      </c>
      <c r="G26" s="20">
        <v>74284</v>
      </c>
      <c r="H26" s="8">
        <v>82222.559999999998</v>
      </c>
      <c r="I26" s="20">
        <v>79294.880000000005</v>
      </c>
      <c r="J26" s="20">
        <v>443506.27</v>
      </c>
      <c r="K26" s="8">
        <v>94911.099999999991</v>
      </c>
      <c r="L26" s="8">
        <f>SUM(E26:K26)</f>
        <v>920801.04999999993</v>
      </c>
    </row>
    <row r="27" spans="1:12" ht="47.25" customHeight="1" x14ac:dyDescent="0.25">
      <c r="A27" s="1" t="str">
        <f t="shared" si="1"/>
        <v>2.2.7</v>
      </c>
      <c r="B27" s="19" t="s">
        <v>28</v>
      </c>
      <c r="C27" s="8">
        <v>3435019</v>
      </c>
      <c r="D27" s="8">
        <v>10101431.52</v>
      </c>
      <c r="E27" s="8">
        <v>162699.74000000002</v>
      </c>
      <c r="F27" s="20">
        <v>515546.29000000004</v>
      </c>
      <c r="G27" s="20">
        <v>539527.51</v>
      </c>
      <c r="H27" s="8">
        <v>369648.14</v>
      </c>
      <c r="I27" s="20">
        <v>246058.23999999999</v>
      </c>
      <c r="J27" s="20">
        <v>919212.59000000008</v>
      </c>
      <c r="K27" s="8">
        <v>319902.5</v>
      </c>
      <c r="L27" s="8">
        <f>SUM(E27:K27)</f>
        <v>3072595.0100000002</v>
      </c>
    </row>
    <row r="28" spans="1:12" ht="30" x14ac:dyDescent="0.25">
      <c r="A28" s="1" t="str">
        <f t="shared" si="1"/>
        <v>2.2.8</v>
      </c>
      <c r="B28" s="19" t="s">
        <v>29</v>
      </c>
      <c r="C28" s="8">
        <v>1836618</v>
      </c>
      <c r="D28" s="8">
        <v>5364618</v>
      </c>
      <c r="E28" s="8">
        <v>61360</v>
      </c>
      <c r="F28" s="20">
        <v>246016.46</v>
      </c>
      <c r="G28" s="20">
        <v>245223.66</v>
      </c>
      <c r="H28" s="8">
        <v>650255.18999999994</v>
      </c>
      <c r="I28" s="20">
        <v>231063.66</v>
      </c>
      <c r="J28" s="20">
        <v>309285.86</v>
      </c>
      <c r="K28" s="8">
        <v>230276.99</v>
      </c>
      <c r="L28" s="8">
        <f>SUM(E28:K28)</f>
        <v>1973481.82</v>
      </c>
    </row>
    <row r="29" spans="1:12" x14ac:dyDescent="0.25">
      <c r="A29" s="1" t="str">
        <f t="shared" si="1"/>
        <v>2.2.9</v>
      </c>
      <c r="B29" s="19" t="s">
        <v>30</v>
      </c>
      <c r="C29" s="8">
        <v>798123</v>
      </c>
      <c r="D29" s="8">
        <v>2332920.5</v>
      </c>
      <c r="E29" s="22">
        <v>0</v>
      </c>
      <c r="F29" s="20">
        <v>383672</v>
      </c>
      <c r="G29" s="20">
        <v>215467.99</v>
      </c>
      <c r="H29" s="8">
        <v>144668</v>
      </c>
      <c r="I29" s="20">
        <v>0</v>
      </c>
      <c r="J29" s="20">
        <v>0</v>
      </c>
      <c r="K29" s="8">
        <v>0</v>
      </c>
      <c r="L29" s="8">
        <f>SUM(E29:K29)</f>
        <v>743807.99</v>
      </c>
    </row>
    <row r="30" spans="1:12" x14ac:dyDescent="0.25">
      <c r="A30" s="1" t="str">
        <f t="shared" si="1"/>
        <v>2.3 -</v>
      </c>
      <c r="B30" s="17" t="s">
        <v>31</v>
      </c>
      <c r="C30" s="21">
        <f>SUM(C31:C39)</f>
        <v>7014508</v>
      </c>
      <c r="D30" s="21">
        <f>SUM(D31:D39)</f>
        <v>44688935.880000003</v>
      </c>
      <c r="E30" s="21">
        <f t="shared" ref="E30:K30" si="3">SUM(E31:E39)</f>
        <v>8460</v>
      </c>
      <c r="F30" s="21">
        <f t="shared" si="3"/>
        <v>178691.96</v>
      </c>
      <c r="G30" s="21">
        <f t="shared" si="3"/>
        <v>2046198.68</v>
      </c>
      <c r="H30" s="21">
        <f t="shared" si="3"/>
        <v>577937.06999999995</v>
      </c>
      <c r="I30" s="21">
        <f t="shared" si="3"/>
        <v>1123013.92</v>
      </c>
      <c r="J30" s="21">
        <f t="shared" si="3"/>
        <v>1168775.8999999999</v>
      </c>
      <c r="K30" s="21">
        <f t="shared" si="3"/>
        <v>1876762.3</v>
      </c>
      <c r="L30" s="21">
        <f>SUM(L31:L39)</f>
        <v>6979839.8300000001</v>
      </c>
    </row>
    <row r="31" spans="1:12" ht="30" x14ac:dyDescent="0.25">
      <c r="A31" s="1" t="str">
        <f t="shared" si="1"/>
        <v>2.3.1</v>
      </c>
      <c r="B31" s="19" t="s">
        <v>32</v>
      </c>
      <c r="C31" s="8">
        <v>500000</v>
      </c>
      <c r="D31" s="8">
        <v>2122876.38</v>
      </c>
      <c r="E31" s="8">
        <v>8460</v>
      </c>
      <c r="F31" s="20">
        <v>178691.96</v>
      </c>
      <c r="G31" s="20">
        <v>269101.10000000003</v>
      </c>
      <c r="H31" s="8">
        <v>0</v>
      </c>
      <c r="I31" s="20">
        <v>26281.98</v>
      </c>
      <c r="J31" s="20">
        <v>8335</v>
      </c>
      <c r="K31" s="8">
        <v>32382.62</v>
      </c>
      <c r="L31" s="8">
        <f>SUM(E31:K31)</f>
        <v>523252.66000000003</v>
      </c>
    </row>
    <row r="32" spans="1:12" x14ac:dyDescent="0.25">
      <c r="A32" s="1" t="str">
        <f t="shared" si="1"/>
        <v>2.3.2</v>
      </c>
      <c r="B32" s="19" t="s">
        <v>33</v>
      </c>
      <c r="C32" s="8">
        <v>198308</v>
      </c>
      <c r="D32" s="8">
        <v>1900670.74</v>
      </c>
      <c r="E32" s="8">
        <v>0</v>
      </c>
      <c r="F32" s="20">
        <v>0</v>
      </c>
      <c r="G32" s="20">
        <v>0</v>
      </c>
      <c r="H32" s="8">
        <v>0</v>
      </c>
      <c r="I32" s="20">
        <v>0</v>
      </c>
      <c r="J32" s="20">
        <v>5320</v>
      </c>
      <c r="K32" s="8">
        <v>9844.0300000000007</v>
      </c>
      <c r="L32" s="8">
        <f>SUM(E32:K32)</f>
        <v>15164.03</v>
      </c>
    </row>
    <row r="33" spans="1:12" ht="30" x14ac:dyDescent="0.25">
      <c r="A33" s="1" t="str">
        <f t="shared" si="1"/>
        <v>2.3.3</v>
      </c>
      <c r="B33" s="19" t="s">
        <v>34</v>
      </c>
      <c r="C33" s="8">
        <v>300000</v>
      </c>
      <c r="D33" s="8">
        <v>4414937.37</v>
      </c>
      <c r="E33" s="8">
        <v>0</v>
      </c>
      <c r="F33" s="20">
        <v>0</v>
      </c>
      <c r="G33" s="20">
        <v>642665.72</v>
      </c>
      <c r="H33" s="8">
        <v>421930.5</v>
      </c>
      <c r="I33" s="20">
        <v>95849.66</v>
      </c>
      <c r="J33" s="20">
        <v>76761.399999999994</v>
      </c>
      <c r="K33" s="8">
        <v>0</v>
      </c>
      <c r="L33" s="8">
        <f>SUM(E33:K33)</f>
        <v>1237207.2799999998</v>
      </c>
    </row>
    <row r="34" spans="1:12" hidden="1" x14ac:dyDescent="0.25">
      <c r="A34" s="1" t="s">
        <v>35</v>
      </c>
      <c r="B34" s="19" t="s">
        <v>36</v>
      </c>
      <c r="C34" s="8">
        <v>300000</v>
      </c>
      <c r="D34" s="8">
        <v>1727354.99</v>
      </c>
      <c r="E34" s="8">
        <v>0</v>
      </c>
      <c r="F34" s="20">
        <v>0</v>
      </c>
      <c r="G34" s="20">
        <v>0</v>
      </c>
      <c r="H34" s="8">
        <v>0</v>
      </c>
      <c r="I34" s="20">
        <v>0</v>
      </c>
      <c r="J34" s="20">
        <v>18970.740000000002</v>
      </c>
      <c r="K34" s="8">
        <v>0</v>
      </c>
      <c r="L34" s="8">
        <f>SUM(E34:K34)</f>
        <v>18970.740000000002</v>
      </c>
    </row>
    <row r="35" spans="1:12" ht="30" hidden="1" x14ac:dyDescent="0.25">
      <c r="A35" s="1" t="str">
        <f t="shared" si="1"/>
        <v>2.3.5</v>
      </c>
      <c r="B35" s="19" t="s">
        <v>37</v>
      </c>
      <c r="C35" s="8">
        <v>0</v>
      </c>
      <c r="D35" s="8">
        <v>6000</v>
      </c>
      <c r="E35" s="8">
        <v>0</v>
      </c>
      <c r="F35" s="20">
        <v>0</v>
      </c>
      <c r="G35" s="20">
        <v>0</v>
      </c>
      <c r="H35" s="8">
        <v>0</v>
      </c>
      <c r="I35" s="20">
        <v>0</v>
      </c>
      <c r="J35" s="20">
        <v>0</v>
      </c>
      <c r="K35" s="8">
        <v>2510.09</v>
      </c>
      <c r="L35" s="8">
        <f>SUM(E35:K35)</f>
        <v>2510.09</v>
      </c>
    </row>
    <row r="36" spans="1:12" ht="30" hidden="1" x14ac:dyDescent="0.25">
      <c r="A36" s="1" t="str">
        <f t="shared" si="1"/>
        <v>2.3.6</v>
      </c>
      <c r="B36" s="19" t="s">
        <v>38</v>
      </c>
      <c r="C36" s="8">
        <v>163600</v>
      </c>
      <c r="D36" s="8">
        <v>510605.5</v>
      </c>
      <c r="E36" s="8">
        <v>0</v>
      </c>
      <c r="F36" s="20">
        <v>0</v>
      </c>
      <c r="G36" s="20">
        <v>0</v>
      </c>
      <c r="H36" s="8">
        <v>0</v>
      </c>
      <c r="I36" s="20">
        <v>0</v>
      </c>
      <c r="J36" s="20">
        <v>16000</v>
      </c>
      <c r="K36" s="8">
        <v>117745.20999999999</v>
      </c>
      <c r="L36" s="8">
        <f>SUM(E36:K36)</f>
        <v>133745.21</v>
      </c>
    </row>
    <row r="37" spans="1:12" ht="30" x14ac:dyDescent="0.25">
      <c r="A37" s="1" t="str">
        <f t="shared" si="1"/>
        <v>2.3.7</v>
      </c>
      <c r="B37" s="19" t="s">
        <v>39</v>
      </c>
      <c r="C37" s="8">
        <v>4177600</v>
      </c>
      <c r="D37" s="8">
        <v>6256021</v>
      </c>
      <c r="E37" s="8">
        <v>0</v>
      </c>
      <c r="F37" s="20">
        <v>0</v>
      </c>
      <c r="G37" s="20">
        <v>35202.44</v>
      </c>
      <c r="H37" s="8">
        <v>34666.589999999997</v>
      </c>
      <c r="I37" s="20">
        <v>796654.84</v>
      </c>
      <c r="J37" s="20">
        <v>244318.82</v>
      </c>
      <c r="K37" s="8">
        <v>1077758.08</v>
      </c>
      <c r="L37" s="8">
        <f>SUM(E37:K37)</f>
        <v>2188600.77</v>
      </c>
    </row>
    <row r="38" spans="1:12" ht="30" hidden="1" x14ac:dyDescent="0.25">
      <c r="A38" s="1" t="str">
        <f t="shared" si="1"/>
        <v>2.3.8</v>
      </c>
      <c r="B38" s="19" t="s">
        <v>40</v>
      </c>
      <c r="C38" s="8">
        <v>0</v>
      </c>
      <c r="D38" s="8">
        <v>0</v>
      </c>
      <c r="E38" s="8">
        <v>0</v>
      </c>
      <c r="F38" s="20">
        <v>0</v>
      </c>
      <c r="G38" s="20">
        <v>0</v>
      </c>
      <c r="H38" s="8">
        <v>0</v>
      </c>
      <c r="I38" s="20">
        <v>0</v>
      </c>
      <c r="J38" s="20">
        <v>0</v>
      </c>
      <c r="K38" s="8">
        <v>0</v>
      </c>
      <c r="L38" s="8"/>
    </row>
    <row r="39" spans="1:12" x14ac:dyDescent="0.25">
      <c r="A39" s="1" t="str">
        <f t="shared" si="1"/>
        <v>2.3.9</v>
      </c>
      <c r="B39" s="19" t="s">
        <v>41</v>
      </c>
      <c r="C39" s="8">
        <v>1375000</v>
      </c>
      <c r="D39" s="8">
        <v>27750469.900000002</v>
      </c>
      <c r="E39" s="8">
        <v>0</v>
      </c>
      <c r="F39" s="20">
        <v>0</v>
      </c>
      <c r="G39" s="20">
        <v>1099229.42</v>
      </c>
      <c r="H39" s="8">
        <v>121339.98</v>
      </c>
      <c r="I39" s="20">
        <v>204227.44</v>
      </c>
      <c r="J39" s="20">
        <v>799069.94</v>
      </c>
      <c r="K39" s="8">
        <v>636522.27</v>
      </c>
      <c r="L39" s="8">
        <f>SUM(E39:K39)</f>
        <v>2860389.05</v>
      </c>
    </row>
    <row r="40" spans="1:12" hidden="1" x14ac:dyDescent="0.25">
      <c r="A40" s="1" t="str">
        <f t="shared" si="1"/>
        <v>2.4 -</v>
      </c>
      <c r="B40" s="17" t="s">
        <v>42</v>
      </c>
      <c r="C40" s="21">
        <f>SUM(C41:C47)</f>
        <v>500000</v>
      </c>
      <c r="D40" s="21">
        <f>SUM(D41:D47)</f>
        <v>0</v>
      </c>
      <c r="E40" s="21">
        <f>SUM(E42:E47)</f>
        <v>0</v>
      </c>
      <c r="F40" s="21">
        <f t="shared" ref="F40:K40" si="4">SUM(F41:F47)</f>
        <v>408911.74</v>
      </c>
      <c r="G40" s="21">
        <f t="shared" si="4"/>
        <v>-408911.74</v>
      </c>
      <c r="H40" s="21">
        <f t="shared" si="4"/>
        <v>0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>SUM(L41:L47)</f>
        <v>0</v>
      </c>
    </row>
    <row r="41" spans="1:12" ht="30" hidden="1" x14ac:dyDescent="0.25">
      <c r="A41" s="1" t="str">
        <f t="shared" si="1"/>
        <v>2.4.1</v>
      </c>
      <c r="B41" s="19" t="s">
        <v>43</v>
      </c>
      <c r="C41" s="8">
        <f>IFERROR(VLOOKUP(A41,'[1]Modificación CONS 2023'!$C$11:$E$401,3,FALSE),0)</f>
        <v>0</v>
      </c>
      <c r="D41" s="8">
        <f>IFERROR(VLOOKUP(A41,'[2]Ejecución CONS 2023'!$C$11:$E$401,3,FALSE),0)+'[3]7213 Ejecución OAI '!E41</f>
        <v>0</v>
      </c>
      <c r="E41" s="8">
        <f>IFERROR(VLOOKUP(A41,'[2]Ejecución CONS 2023'!$C$11:$Q$401,4,FALSE),0)</f>
        <v>0</v>
      </c>
      <c r="F41" s="20">
        <f>IFERROR(VLOOKUP(A41,'[2]Ejecución CONS 2023'!$C$11:$Q$401,5,FALSE),0)</f>
        <v>0</v>
      </c>
      <c r="G41" s="20">
        <f>IFERROR(VLOOKUP(A41,'[2]Ejecución CONS 2023'!$C$11:$Q$401,6,FALSE),0)</f>
        <v>0</v>
      </c>
      <c r="H41" s="8">
        <f>IFERROR(VLOOKUP(A41,'[2]Ejecución CONS 2023'!$C$11:$Q$401,7,FALSE),0)</f>
        <v>0</v>
      </c>
      <c r="I41" s="20">
        <f>IFERROR(VLOOKUP(A41,'[2]Ejecución CONS 2023'!$C$11:$Q$401,8,FALSE),0)</f>
        <v>0</v>
      </c>
      <c r="J41" s="20">
        <f>IFERROR(VLOOKUP(A41,'[2]Ejecución CONS 2023'!$C$11:$Q$401,9,FALSE),0)</f>
        <v>0</v>
      </c>
      <c r="K41" s="8">
        <f>IFERROR(VLOOKUP(A41,'[2]Ejecución CONS 2023'!$C$11:$Q$401,10,FALSE),0)</f>
        <v>0</v>
      </c>
      <c r="L41" s="8">
        <f>SUM(E41:K41)</f>
        <v>0</v>
      </c>
    </row>
    <row r="42" spans="1:12" ht="30" hidden="1" x14ac:dyDescent="0.25">
      <c r="A42" s="1" t="str">
        <f t="shared" si="1"/>
        <v>2.4.2</v>
      </c>
      <c r="B42" s="19" t="s">
        <v>44</v>
      </c>
      <c r="C42" s="8">
        <f>IFERROR(VLOOKUP(A42,'[1]Modificación CONS 2023'!$C$11:$E$401,3,FALSE),0)</f>
        <v>0</v>
      </c>
      <c r="D42" s="8">
        <f>IFERROR(VLOOKUP(A42,'[2]Ejecución CONS 2023'!$C$11:$E$401,3,FALSE),0)+'[3]7213 Ejecución OAI '!E42</f>
        <v>0</v>
      </c>
      <c r="E42" s="8">
        <f>IFERROR(VLOOKUP(A42,'[2]Ejecución CONS 2023'!$C$11:$Q$401,4,FALSE),0)</f>
        <v>0</v>
      </c>
      <c r="F42" s="20">
        <f>IFERROR(VLOOKUP(A42,'[2]Ejecución CONS 2023'!$C$11:$Q$401,5,FALSE),0)</f>
        <v>0</v>
      </c>
      <c r="G42" s="20">
        <f>IFERROR(VLOOKUP(A42,'[2]Ejecución CONS 2023'!$C$11:$Q$401,6,FALSE),0)</f>
        <v>0</v>
      </c>
      <c r="H42" s="8">
        <f>IFERROR(VLOOKUP(A42,'[2]Ejecución CONS 2023'!$C$11:$Q$401,7,FALSE),0)</f>
        <v>0</v>
      </c>
      <c r="I42" s="20">
        <f>IFERROR(VLOOKUP(A42,'[2]Ejecución CONS 2023'!$C$11:$Q$401,8,FALSE),0)</f>
        <v>0</v>
      </c>
      <c r="J42" s="20">
        <f>IFERROR(VLOOKUP(A42,'[2]Ejecución CONS 2023'!$C$11:$Q$401,9,FALSE),0)</f>
        <v>0</v>
      </c>
      <c r="K42" s="8">
        <f>IFERROR(VLOOKUP(A42,'[2]Ejecución CONS 2023'!$C$11:$Q$401,10,FALSE),0)</f>
        <v>0</v>
      </c>
      <c r="L42" s="8">
        <f>SUM(E42:K42)</f>
        <v>0</v>
      </c>
    </row>
    <row r="43" spans="1:12" ht="30" hidden="1" x14ac:dyDescent="0.25">
      <c r="A43" s="1" t="str">
        <f t="shared" si="1"/>
        <v>2.4.3</v>
      </c>
      <c r="B43" s="19" t="s">
        <v>45</v>
      </c>
      <c r="C43" s="8">
        <f>IFERROR(VLOOKUP(A43,'[1]Modificación CONS 2023'!$C$11:$E$401,3,FALSE),0)</f>
        <v>0</v>
      </c>
      <c r="D43" s="8">
        <f>IFERROR(VLOOKUP(A43,'[2]Ejecución CONS 2023'!$C$11:$E$401,3,FALSE),0)+'[3]7213 Ejecución OAI '!E43</f>
        <v>0</v>
      </c>
      <c r="E43" s="8">
        <f>IFERROR(VLOOKUP(A43,'[2]Ejecución CONS 2023'!$C$11:$Q$401,4,FALSE),0)</f>
        <v>0</v>
      </c>
      <c r="F43" s="20">
        <f>IFERROR(VLOOKUP(A43,'[2]Ejecución CONS 2023'!$C$11:$Q$401,5,FALSE),0)</f>
        <v>0</v>
      </c>
      <c r="G43" s="20">
        <f>IFERROR(VLOOKUP(A43,'[2]Ejecución CONS 2023'!$C$11:$Q$401,6,FALSE),0)</f>
        <v>0</v>
      </c>
      <c r="H43" s="8">
        <f>IFERROR(VLOOKUP(A43,'[2]Ejecución CONS 2023'!$C$11:$Q$401,7,FALSE),0)</f>
        <v>0</v>
      </c>
      <c r="I43" s="20">
        <f>IFERROR(VLOOKUP(A43,'[2]Ejecución CONS 2023'!$C$11:$Q$401,8,FALSE),0)</f>
        <v>0</v>
      </c>
      <c r="J43" s="20">
        <f>IFERROR(VLOOKUP(A43,'[2]Ejecución CONS 2023'!$C$11:$Q$401,9,FALSE),0)</f>
        <v>0</v>
      </c>
      <c r="K43" s="8">
        <f>IFERROR(VLOOKUP(A43,'[2]Ejecución CONS 2023'!$C$11:$Q$401,10,FALSE),0)</f>
        <v>0</v>
      </c>
      <c r="L43" s="8"/>
    </row>
    <row r="44" spans="1:12" ht="30" hidden="1" x14ac:dyDescent="0.25">
      <c r="A44" s="1" t="str">
        <f t="shared" si="1"/>
        <v>2.4.4</v>
      </c>
      <c r="B44" s="19" t="s">
        <v>46</v>
      </c>
      <c r="C44" s="8">
        <f>IFERROR(VLOOKUP(A44,'[1]Modificación CONS 2023'!$C$11:$E$401,3,FALSE),0)</f>
        <v>0</v>
      </c>
      <c r="D44" s="8">
        <f>IFERROR(VLOOKUP(A44,'[2]Ejecución CONS 2023'!$C$11:$E$401,3,FALSE),0)+'[3]7213 Ejecución OAI '!E44</f>
        <v>0</v>
      </c>
      <c r="E44" s="8">
        <f>IFERROR(VLOOKUP(A44,'[2]Ejecución CONS 2023'!$C$11:$Q$401,4,FALSE),0)</f>
        <v>0</v>
      </c>
      <c r="F44" s="20">
        <f>IFERROR(VLOOKUP(A44,'[2]Ejecución CONS 2023'!$C$11:$Q$401,5,FALSE),0)</f>
        <v>0</v>
      </c>
      <c r="G44" s="20">
        <f>IFERROR(VLOOKUP(A44,'[2]Ejecución CONS 2023'!$C$11:$Q$401,6,FALSE),0)</f>
        <v>0</v>
      </c>
      <c r="H44" s="8">
        <f>IFERROR(VLOOKUP(A44,'[2]Ejecución CONS 2023'!$C$11:$Q$401,7,FALSE),0)</f>
        <v>0</v>
      </c>
      <c r="I44" s="20">
        <f>IFERROR(VLOOKUP(A44,'[2]Ejecución CONS 2023'!$C$11:$Q$401,8,FALSE),0)</f>
        <v>0</v>
      </c>
      <c r="J44" s="20">
        <f>IFERROR(VLOOKUP(A44,'[2]Ejecución CONS 2023'!$C$11:$Q$401,9,FALSE),0)</f>
        <v>0</v>
      </c>
      <c r="K44" s="8">
        <f>IFERROR(VLOOKUP(A44,'[2]Ejecución CONS 2023'!$C$11:$Q$401,10,FALSE),0)</f>
        <v>0</v>
      </c>
      <c r="L44" s="8">
        <f>SUM(E44:K44)</f>
        <v>0</v>
      </c>
    </row>
    <row r="45" spans="1:12" ht="30" hidden="1" x14ac:dyDescent="0.25">
      <c r="A45" s="1" t="str">
        <f t="shared" si="1"/>
        <v>2.4.5</v>
      </c>
      <c r="B45" s="19" t="s">
        <v>47</v>
      </c>
      <c r="C45" s="8">
        <f>IFERROR(VLOOKUP(A45,'[1]Modificación CONS 2023'!$C$11:$E$401,3,FALSE),0)</f>
        <v>0</v>
      </c>
      <c r="D45" s="8">
        <f>IFERROR(VLOOKUP(A45,'[2]Ejecución CONS 2023'!$C$11:$E$401,3,FALSE),0)+'[3]7213 Ejecución OAI '!E45</f>
        <v>0</v>
      </c>
      <c r="E45" s="8">
        <f>IFERROR(VLOOKUP(A45,'[2]Ejecución CONS 2023'!$C$11:$Q$401,4,FALSE),0)</f>
        <v>0</v>
      </c>
      <c r="F45" s="20">
        <f>IFERROR(VLOOKUP(A45,'[2]Ejecución CONS 2023'!$C$11:$Q$401,5,FALSE),0)</f>
        <v>0</v>
      </c>
      <c r="G45" s="20">
        <f>IFERROR(VLOOKUP(A45,'[2]Ejecución CONS 2023'!$C$11:$Q$401,6,FALSE),0)</f>
        <v>0</v>
      </c>
      <c r="H45" s="8">
        <f>IFERROR(VLOOKUP(A45,'[2]Ejecución CONS 2023'!$C$11:$Q$401,7,FALSE),0)</f>
        <v>0</v>
      </c>
      <c r="I45" s="20">
        <f>IFERROR(VLOOKUP(A45,'[2]Ejecución CONS 2023'!$C$11:$Q$401,8,FALSE),0)</f>
        <v>0</v>
      </c>
      <c r="J45" s="20">
        <f>IFERROR(VLOOKUP(A45,'[2]Ejecución CONS 2023'!$C$11:$Q$401,9,FALSE),0)</f>
        <v>0</v>
      </c>
      <c r="K45" s="8">
        <f>IFERROR(VLOOKUP(A45,'[2]Ejecución CONS 2023'!$C$11:$Q$401,10,FALSE),0)</f>
        <v>0</v>
      </c>
      <c r="L45" s="8"/>
    </row>
    <row r="46" spans="1:12" ht="30" hidden="1" x14ac:dyDescent="0.25">
      <c r="A46" s="1" t="str">
        <f t="shared" si="1"/>
        <v>2.4.7</v>
      </c>
      <c r="B46" s="19" t="s">
        <v>48</v>
      </c>
      <c r="C46" s="8">
        <f>IFERROR(VLOOKUP(A46,'[1]Modificación CONS 2023'!$C$11:$E$401,3,FALSE),0)</f>
        <v>500000</v>
      </c>
      <c r="D46" s="8">
        <f>IFERROR(VLOOKUP(A46,'[2]Ejecución CONS 2023'!$C$11:$E$401,3,FALSE),0)+'[3]7213 Ejecución OAI '!E46</f>
        <v>0</v>
      </c>
      <c r="E46" s="8">
        <f>IFERROR(VLOOKUP(A46,'[2]Ejecución CONS 2023'!$C$11:$Q$401,4,FALSE),0)</f>
        <v>0</v>
      </c>
      <c r="F46" s="20">
        <f>IFERROR(VLOOKUP(A46,'[2]Ejecución CONS 2023'!$C$11:$Q$401,5,FALSE),0)</f>
        <v>408911.74</v>
      </c>
      <c r="G46" s="20">
        <f>IFERROR(VLOOKUP(A46,'[2]Ejecución CONS 2023'!$C$11:$Q$401,6,FALSE),0)</f>
        <v>-408911.74</v>
      </c>
      <c r="H46" s="8">
        <f>IFERROR(VLOOKUP(A46,'[2]Ejecución CONS 2023'!$C$11:$Q$401,7,FALSE),0)</f>
        <v>0</v>
      </c>
      <c r="I46" s="20">
        <f>IFERROR(VLOOKUP(A46,'[2]Ejecución CONS 2023'!$C$11:$Q$401,8,FALSE),0)</f>
        <v>0</v>
      </c>
      <c r="J46" s="20">
        <f>IFERROR(VLOOKUP(A46,'[2]Ejecución CONS 2023'!$C$11:$Q$401,9,FALSE),0)</f>
        <v>0</v>
      </c>
      <c r="K46" s="8">
        <f>IFERROR(VLOOKUP(A46,'[2]Ejecución CONS 2023'!$C$11:$Q$401,10,FALSE),0)</f>
        <v>0</v>
      </c>
      <c r="L46" s="8">
        <f>SUM(E46:K46)</f>
        <v>0</v>
      </c>
    </row>
    <row r="47" spans="1:12" ht="30" hidden="1" x14ac:dyDescent="0.25">
      <c r="A47" s="1" t="str">
        <f t="shared" si="1"/>
        <v>2.4.9</v>
      </c>
      <c r="B47" s="19" t="s">
        <v>49</v>
      </c>
      <c r="C47" s="8">
        <f>IFERROR(VLOOKUP(A47,'[1]Modificación CONS 2023'!$C$11:$E$401,3,FALSE),0)</f>
        <v>0</v>
      </c>
      <c r="D47" s="8">
        <f>IFERROR(VLOOKUP(A47,'[2]Ejecución CONS 2023'!$C$11:$E$401,3,FALSE),0)+'[3]7213 Ejecución OAI '!E47</f>
        <v>0</v>
      </c>
      <c r="E47" s="8">
        <f>IFERROR(VLOOKUP(A47,'[2]Ejecución CONS 2023'!$C$11:$Q$401,4,FALSE),0)</f>
        <v>0</v>
      </c>
      <c r="F47" s="20">
        <f>IFERROR(VLOOKUP(A47,'[2]Ejecución CONS 2023'!$C$11:$Q$401,5,FALSE),0)</f>
        <v>0</v>
      </c>
      <c r="G47" s="20">
        <f>IFERROR(VLOOKUP(A47,'[2]Ejecución CONS 2023'!$C$11:$Q$401,6,FALSE),0)</f>
        <v>0</v>
      </c>
      <c r="H47" s="8">
        <f>IFERROR(VLOOKUP(A47,'[2]Ejecución CONS 2023'!$C$11:$Q$401,7,FALSE),0)</f>
        <v>0</v>
      </c>
      <c r="I47" s="20">
        <f>IFERROR(VLOOKUP(A47,'[2]Ejecución CONS 2023'!$C$11:$Q$401,8,FALSE),0)</f>
        <v>0</v>
      </c>
      <c r="J47" s="20">
        <f>IFERROR(VLOOKUP(A47,'[2]Ejecución CONS 2023'!$C$11:$Q$401,9,FALSE),0)</f>
        <v>0</v>
      </c>
      <c r="K47" s="8">
        <f>IFERROR(VLOOKUP(A47,'[2]Ejecución CONS 2023'!$C$11:$Q$401,10,FALSE),0)</f>
        <v>0</v>
      </c>
      <c r="L47" s="8">
        <f>SUM(E47:K47)</f>
        <v>0</v>
      </c>
    </row>
    <row r="48" spans="1:12" hidden="1" x14ac:dyDescent="0.25">
      <c r="A48" s="1" t="str">
        <f t="shared" si="1"/>
        <v>2.5 -</v>
      </c>
      <c r="B48" s="17" t="s">
        <v>50</v>
      </c>
      <c r="C48" s="21">
        <f>SUM(C49:C55)</f>
        <v>0</v>
      </c>
      <c r="D48" s="21">
        <f>SUM(D49:D55)</f>
        <v>0</v>
      </c>
      <c r="E48" s="21">
        <f>IFERROR(VLOOKUP(A48,'[2]Ejecución CONS 2023'!$C$11:$Q$401,4,FALSE),0)+'[3]7213 Ejecución OAI '!F48</f>
        <v>0</v>
      </c>
      <c r="F48" s="21">
        <f t="shared" ref="F48:K48" si="5">SUM(F49:F55)</f>
        <v>0</v>
      </c>
      <c r="G48" s="21">
        <f t="shared" si="5"/>
        <v>0</v>
      </c>
      <c r="H48" s="21">
        <f t="shared" si="5"/>
        <v>0</v>
      </c>
      <c r="I48" s="21">
        <f t="shared" si="5"/>
        <v>0</v>
      </c>
      <c r="J48" s="21">
        <f t="shared" si="5"/>
        <v>0</v>
      </c>
      <c r="K48" s="21">
        <f t="shared" si="5"/>
        <v>0</v>
      </c>
      <c r="L48" s="21">
        <f>SUM(L49:L55)</f>
        <v>0</v>
      </c>
    </row>
    <row r="49" spans="1:12" ht="30" hidden="1" x14ac:dyDescent="0.25">
      <c r="A49" s="1" t="str">
        <f t="shared" si="1"/>
        <v>2.5.1</v>
      </c>
      <c r="B49" s="19" t="s">
        <v>51</v>
      </c>
      <c r="C49" s="8">
        <f>IFERROR(VLOOKUP(A49,'[1]Modificación CONS 2023'!$C$11:$E$401,3,FALSE),0)</f>
        <v>0</v>
      </c>
      <c r="D49" s="8">
        <f>IFERROR(VLOOKUP(A49,'[2]Ejecución CONS 2023'!$C$11:$E$401,3,FALSE),0)+'[3]7213 Ejecución OAI '!E49</f>
        <v>0</v>
      </c>
      <c r="E49" s="8">
        <f>IFERROR(VLOOKUP(A49,'[2]Ejecución CONS 2023'!$C$11:$Q$401,4,FALSE),0)</f>
        <v>0</v>
      </c>
      <c r="F49" s="20">
        <f>IFERROR(VLOOKUP(A49,'[2]Ejecución CONS 2023'!$C$11:$Q$401,5,FALSE),0)</f>
        <v>0</v>
      </c>
      <c r="G49" s="20">
        <f>IFERROR(VLOOKUP(A49,'[2]Ejecución CONS 2023'!$C$11:$Q$401,6,FALSE),0)</f>
        <v>0</v>
      </c>
      <c r="H49" s="8">
        <f>IFERROR(VLOOKUP(A49,'[2]Ejecución CONS 2023'!$C$11:$Q$401,7,FALSE),0)</f>
        <v>0</v>
      </c>
      <c r="I49" s="20">
        <f>IFERROR(VLOOKUP(A49,'[2]Ejecución CONS 2023'!$C$11:$Q$401,8,FALSE),0)</f>
        <v>0</v>
      </c>
      <c r="J49" s="20">
        <f>IFERROR(VLOOKUP(A49,'[2]Ejecución CONS 2023'!$C$11:$Q$401,9,FALSE),0)</f>
        <v>0</v>
      </c>
      <c r="K49" s="8">
        <f>IFERROR(VLOOKUP(A49,'[2]Ejecución CONS 2023'!$C$11:$Q$401,10,FALSE),0)</f>
        <v>0</v>
      </c>
      <c r="L49" s="8">
        <f>SUM(E49:K49)</f>
        <v>0</v>
      </c>
    </row>
    <row r="50" spans="1:12" ht="30" hidden="1" x14ac:dyDescent="0.25">
      <c r="A50" s="1" t="str">
        <f t="shared" si="1"/>
        <v>2.5.2</v>
      </c>
      <c r="B50" s="19" t="s">
        <v>52</v>
      </c>
      <c r="C50" s="8">
        <f>IFERROR(VLOOKUP(A50,'[1]Modificación CONS 2023'!$C$11:$E$401,3,FALSE),0)</f>
        <v>0</v>
      </c>
      <c r="D50" s="8">
        <f>IFERROR(VLOOKUP(A50,'[2]Ejecución CONS 2023'!$C$11:$E$401,3,FALSE),0)+'[3]7213 Ejecución OAI '!E50</f>
        <v>0</v>
      </c>
      <c r="E50" s="8">
        <f>IFERROR(VLOOKUP(A50,'[2]Ejecución CONS 2023'!$C$11:$Q$401,4,FALSE),0)</f>
        <v>0</v>
      </c>
      <c r="F50" s="20">
        <f>IFERROR(VLOOKUP(A50,'[2]Ejecución CONS 2023'!$C$11:$Q$401,5,FALSE),0)</f>
        <v>0</v>
      </c>
      <c r="G50" s="20">
        <f>IFERROR(VLOOKUP(A50,'[2]Ejecución CONS 2023'!$C$11:$Q$401,6,FALSE),0)</f>
        <v>0</v>
      </c>
      <c r="H50" s="8">
        <f>IFERROR(VLOOKUP(A50,'[2]Ejecución CONS 2023'!$C$11:$Q$401,7,FALSE),0)</f>
        <v>0</v>
      </c>
      <c r="I50" s="20">
        <f>IFERROR(VLOOKUP(A50,'[2]Ejecución CONS 2023'!$C$11:$Q$401,8,FALSE),0)</f>
        <v>0</v>
      </c>
      <c r="J50" s="20">
        <f>IFERROR(VLOOKUP(A50,'[2]Ejecución CONS 2023'!$C$11:$Q$401,9,FALSE),0)</f>
        <v>0</v>
      </c>
      <c r="K50" s="8">
        <f>IFERROR(VLOOKUP(A50,'[2]Ejecución CONS 2023'!$C$11:$Q$401,10,FALSE),0)</f>
        <v>0</v>
      </c>
      <c r="L50" s="8">
        <f>SUM(E50:K50)</f>
        <v>0</v>
      </c>
    </row>
    <row r="51" spans="1:12" ht="30" hidden="1" x14ac:dyDescent="0.25">
      <c r="A51" s="1" t="str">
        <f t="shared" si="1"/>
        <v>2.5.3</v>
      </c>
      <c r="B51" s="19" t="s">
        <v>53</v>
      </c>
      <c r="C51" s="8">
        <f>IFERROR(VLOOKUP(A51,'[1]Modificación CONS 2023'!$C$11:$E$401,3,FALSE),0)</f>
        <v>0</v>
      </c>
      <c r="D51" s="8">
        <f>IFERROR(VLOOKUP(A51,'[2]Ejecución CONS 2023'!$C$11:$E$401,3,FALSE),0)+'[3]7213 Ejecución OAI '!E51</f>
        <v>0</v>
      </c>
      <c r="E51" s="8">
        <f>IFERROR(VLOOKUP(A51,'[2]Ejecución CONS 2023'!$C$11:$Q$401,4,FALSE),0)</f>
        <v>0</v>
      </c>
      <c r="F51" s="20">
        <f>IFERROR(VLOOKUP(A51,'[2]Ejecución CONS 2023'!$C$11:$Q$401,5,FALSE),0)</f>
        <v>0</v>
      </c>
      <c r="G51" s="20">
        <f>IFERROR(VLOOKUP(A51,'[2]Ejecución CONS 2023'!$C$11:$Q$401,6,FALSE),0)</f>
        <v>0</v>
      </c>
      <c r="H51" s="8">
        <f>IFERROR(VLOOKUP(A51,'[2]Ejecución CONS 2023'!$C$11:$Q$401,7,FALSE),0)</f>
        <v>0</v>
      </c>
      <c r="I51" s="20">
        <f>IFERROR(VLOOKUP(A51,'[2]Ejecución CONS 2023'!$C$11:$Q$401,8,FALSE),0)</f>
        <v>0</v>
      </c>
      <c r="J51" s="20">
        <f>IFERROR(VLOOKUP(A51,'[2]Ejecución CONS 2023'!$C$11:$Q$401,9,FALSE),0)</f>
        <v>0</v>
      </c>
      <c r="K51" s="8">
        <f>IFERROR(VLOOKUP(A51,'[2]Ejecución CONS 2023'!$C$11:$Q$401,10,FALSE),0)</f>
        <v>0</v>
      </c>
      <c r="L51" s="8"/>
    </row>
    <row r="52" spans="1:12" ht="30" hidden="1" x14ac:dyDescent="0.25">
      <c r="A52" s="1" t="str">
        <f t="shared" si="1"/>
        <v>2.5.4</v>
      </c>
      <c r="B52" s="19" t="s">
        <v>54</v>
      </c>
      <c r="C52" s="8">
        <f>IFERROR(VLOOKUP(A52,'[1]Modificación CONS 2023'!$C$11:$E$401,3,FALSE),0)</f>
        <v>0</v>
      </c>
      <c r="D52" s="8">
        <f>IFERROR(VLOOKUP(A52,'[2]Ejecución CONS 2023'!$C$11:$E$401,3,FALSE),0)+'[3]7213 Ejecución OAI '!E52</f>
        <v>0</v>
      </c>
      <c r="E52" s="8">
        <f>IFERROR(VLOOKUP(A52,'[2]Ejecución CONS 2023'!$C$11:$Q$401,4,FALSE),0)</f>
        <v>0</v>
      </c>
      <c r="F52" s="20">
        <f>IFERROR(VLOOKUP(A52,'[2]Ejecución CONS 2023'!$C$11:$Q$401,5,FALSE),0)</f>
        <v>0</v>
      </c>
      <c r="G52" s="20">
        <f>IFERROR(VLOOKUP(A52,'[2]Ejecución CONS 2023'!$C$11:$Q$401,6,FALSE),0)</f>
        <v>0</v>
      </c>
      <c r="H52" s="8">
        <f>IFERROR(VLOOKUP(A52,'[2]Ejecución CONS 2023'!$C$11:$Q$401,7,FALSE),0)</f>
        <v>0</v>
      </c>
      <c r="I52" s="20">
        <f>IFERROR(VLOOKUP(A52,'[2]Ejecución CONS 2023'!$C$11:$Q$401,8,FALSE),0)</f>
        <v>0</v>
      </c>
      <c r="J52" s="20">
        <f>IFERROR(VLOOKUP(A52,'[2]Ejecución CONS 2023'!$C$11:$Q$401,9,FALSE),0)</f>
        <v>0</v>
      </c>
      <c r="K52" s="8">
        <f>IFERROR(VLOOKUP(A52,'[2]Ejecución CONS 2023'!$C$11:$Q$401,10,FALSE),0)</f>
        <v>0</v>
      </c>
      <c r="L52" s="8">
        <f>SUM(E52:K52)</f>
        <v>0</v>
      </c>
    </row>
    <row r="53" spans="1:12" ht="30" hidden="1" x14ac:dyDescent="0.25">
      <c r="A53" s="1" t="str">
        <f t="shared" si="1"/>
        <v>2.5.5</v>
      </c>
      <c r="B53" s="19" t="s">
        <v>55</v>
      </c>
      <c r="C53" s="8">
        <f>IFERROR(VLOOKUP(A53,'[1]Modificación CONS 2023'!$C$11:$E$401,3,FALSE),0)</f>
        <v>0</v>
      </c>
      <c r="D53" s="8">
        <f>IFERROR(VLOOKUP(A53,'[2]Ejecución CONS 2023'!$C$11:$E$401,3,FALSE),0)+'[3]7213 Ejecución OAI '!E53</f>
        <v>0</v>
      </c>
      <c r="E53" s="8">
        <f>IFERROR(VLOOKUP(A53,'[2]Ejecución CONS 2023'!$C$11:$Q$401,4,FALSE),0)</f>
        <v>0</v>
      </c>
      <c r="F53" s="20">
        <f>IFERROR(VLOOKUP(A53,'[2]Ejecución CONS 2023'!$C$11:$Q$401,5,FALSE),0)</f>
        <v>0</v>
      </c>
      <c r="G53" s="20">
        <f>IFERROR(VLOOKUP(A53,'[2]Ejecución CONS 2023'!$C$11:$Q$401,6,FALSE),0)</f>
        <v>0</v>
      </c>
      <c r="H53" s="8">
        <f>IFERROR(VLOOKUP(A53,'[2]Ejecución CONS 2023'!$C$11:$Q$401,7,FALSE),0)</f>
        <v>0</v>
      </c>
      <c r="I53" s="20">
        <f>IFERROR(VLOOKUP(A53,'[2]Ejecución CONS 2023'!$C$11:$Q$401,8,FALSE),0)</f>
        <v>0</v>
      </c>
      <c r="J53" s="20">
        <f>IFERROR(VLOOKUP(A53,'[2]Ejecución CONS 2023'!$C$11:$Q$401,9,FALSE),0)</f>
        <v>0</v>
      </c>
      <c r="K53" s="8">
        <f>IFERROR(VLOOKUP(A53,'[2]Ejecución CONS 2023'!$C$11:$Q$401,10,FALSE),0)</f>
        <v>0</v>
      </c>
      <c r="L53" s="8"/>
    </row>
    <row r="54" spans="1:12" ht="30" hidden="1" x14ac:dyDescent="0.25">
      <c r="A54" s="1" t="str">
        <f t="shared" si="1"/>
        <v>2.5.6</v>
      </c>
      <c r="B54" s="19" t="s">
        <v>56</v>
      </c>
      <c r="C54" s="8">
        <f>IFERROR(VLOOKUP(A54,'[1]Modificación CONS 2023'!$C$11:$E$401,3,FALSE),0)</f>
        <v>0</v>
      </c>
      <c r="D54" s="8">
        <f>IFERROR(VLOOKUP(A54,'[2]Ejecución CONS 2023'!$C$11:$E$401,3,FALSE),0)+'[3]7213 Ejecución OAI '!E54</f>
        <v>0</v>
      </c>
      <c r="E54" s="8">
        <f>IFERROR(VLOOKUP(A54,'[2]Ejecución CONS 2023'!$C$11:$Q$401,4,FALSE),0)</f>
        <v>0</v>
      </c>
      <c r="F54" s="20">
        <f>IFERROR(VLOOKUP(A54,'[2]Ejecución CONS 2023'!$C$11:$Q$401,5,FALSE),0)</f>
        <v>0</v>
      </c>
      <c r="G54" s="20">
        <f>IFERROR(VLOOKUP(A54,'[2]Ejecución CONS 2023'!$C$11:$Q$401,6,FALSE),0)</f>
        <v>0</v>
      </c>
      <c r="H54" s="8">
        <f>IFERROR(VLOOKUP(A54,'[2]Ejecución CONS 2023'!$C$11:$Q$401,7,FALSE),0)</f>
        <v>0</v>
      </c>
      <c r="I54" s="20">
        <f>IFERROR(VLOOKUP(A54,'[2]Ejecución CONS 2023'!$C$11:$Q$401,8,FALSE),0)</f>
        <v>0</v>
      </c>
      <c r="J54" s="20">
        <f>IFERROR(VLOOKUP(A54,'[2]Ejecución CONS 2023'!$C$11:$Q$401,9,FALSE),0)</f>
        <v>0</v>
      </c>
      <c r="K54" s="8">
        <f>IFERROR(VLOOKUP(A54,'[2]Ejecución CONS 2023'!$C$11:$Q$401,10,FALSE),0)</f>
        <v>0</v>
      </c>
      <c r="L54" s="8"/>
    </row>
    <row r="55" spans="1:12" ht="30" hidden="1" x14ac:dyDescent="0.25">
      <c r="A55" s="1" t="str">
        <f t="shared" si="1"/>
        <v>2.5.9</v>
      </c>
      <c r="B55" s="19" t="s">
        <v>57</v>
      </c>
      <c r="C55" s="8">
        <f>IFERROR(VLOOKUP(A55,'[1]Modificación CONS 2023'!$C$11:$E$401,3,FALSE),0)</f>
        <v>0</v>
      </c>
      <c r="D55" s="8">
        <f>IFERROR(VLOOKUP(A55,'[2]Ejecución CONS 2023'!$C$11:$E$401,3,FALSE),0)+'[3]7213 Ejecución OAI '!E55</f>
        <v>0</v>
      </c>
      <c r="E55" s="8">
        <f>IFERROR(VLOOKUP(A55,'[2]Ejecución CONS 2023'!$C$11:$Q$401,4,FALSE),0)</f>
        <v>0</v>
      </c>
      <c r="F55" s="20">
        <f>IFERROR(VLOOKUP(A55,'[2]Ejecución CONS 2023'!$C$11:$Q$401,5,FALSE),0)</f>
        <v>0</v>
      </c>
      <c r="G55" s="20">
        <f>IFERROR(VLOOKUP(A55,'[2]Ejecución CONS 2023'!$C$11:$Q$401,6,FALSE),0)</f>
        <v>0</v>
      </c>
      <c r="H55" s="8">
        <f>IFERROR(VLOOKUP(A55,'[2]Ejecución CONS 2023'!$C$11:$Q$401,7,FALSE),0)</f>
        <v>0</v>
      </c>
      <c r="I55" s="20">
        <f>IFERROR(VLOOKUP(A55,'[2]Ejecución CONS 2023'!$C$11:$Q$401,8,FALSE),0)</f>
        <v>0</v>
      </c>
      <c r="J55" s="20">
        <f>IFERROR(VLOOKUP(A55,'[2]Ejecución CONS 2023'!$C$11:$Q$401,9,FALSE),0)</f>
        <v>0</v>
      </c>
      <c r="K55" s="8">
        <f>IFERROR(VLOOKUP(A55,'[2]Ejecución CONS 2023'!$C$11:$Q$401,10,FALSE),0)</f>
        <v>0</v>
      </c>
      <c r="L55" s="8">
        <f>SUM(E55:K55)</f>
        <v>0</v>
      </c>
    </row>
    <row r="56" spans="1:12" ht="30" x14ac:dyDescent="0.25">
      <c r="A56" s="1" t="str">
        <f t="shared" si="1"/>
        <v>2.6 -</v>
      </c>
      <c r="B56" s="17" t="s">
        <v>58</v>
      </c>
      <c r="C56" s="18">
        <f>SUM(C57:C65)</f>
        <v>2605753</v>
      </c>
      <c r="D56" s="18">
        <f t="shared" ref="D56:L56" si="6">SUM(D57:D65)</f>
        <v>52653783.550000004</v>
      </c>
      <c r="E56" s="18">
        <f t="shared" si="6"/>
        <v>0</v>
      </c>
      <c r="F56" s="18">
        <f t="shared" si="6"/>
        <v>0</v>
      </c>
      <c r="G56" s="18">
        <f t="shared" si="6"/>
        <v>42500.04</v>
      </c>
      <c r="H56" s="18">
        <f t="shared" si="6"/>
        <v>0</v>
      </c>
      <c r="I56" s="18">
        <f t="shared" si="6"/>
        <v>1447690.3399999999</v>
      </c>
      <c r="J56" s="18">
        <f t="shared" si="6"/>
        <v>3476015.8600000003</v>
      </c>
      <c r="K56" s="18">
        <f t="shared" si="6"/>
        <v>13983253.439999999</v>
      </c>
      <c r="L56" s="18">
        <f t="shared" si="6"/>
        <v>18949459.68</v>
      </c>
    </row>
    <row r="57" spans="1:12" x14ac:dyDescent="0.25">
      <c r="A57" s="1" t="str">
        <f t="shared" si="1"/>
        <v>2.6.1</v>
      </c>
      <c r="B57" s="19" t="s">
        <v>59</v>
      </c>
      <c r="C57" s="8">
        <v>460000</v>
      </c>
      <c r="D57" s="8">
        <v>39120748.57</v>
      </c>
      <c r="E57" s="8">
        <v>0</v>
      </c>
      <c r="F57" s="20">
        <v>0</v>
      </c>
      <c r="G57" s="20">
        <v>0</v>
      </c>
      <c r="H57" s="8">
        <v>0</v>
      </c>
      <c r="I57" s="20">
        <v>405319.99</v>
      </c>
      <c r="J57" s="20">
        <v>2990492.6500000004</v>
      </c>
      <c r="K57" s="8">
        <v>12477188.560000001</v>
      </c>
      <c r="L57" s="8">
        <f>SUM(E57:K57)</f>
        <v>15873001.200000001</v>
      </c>
    </row>
    <row r="58" spans="1:12" ht="30" x14ac:dyDescent="0.25">
      <c r="A58" s="1" t="str">
        <f t="shared" si="1"/>
        <v>2.6.2</v>
      </c>
      <c r="B58" s="19" t="s">
        <v>60</v>
      </c>
      <c r="C58" s="8">
        <v>0</v>
      </c>
      <c r="D58" s="8">
        <v>8086119.1299999999</v>
      </c>
      <c r="E58" s="8">
        <v>0</v>
      </c>
      <c r="F58" s="20">
        <v>0</v>
      </c>
      <c r="G58" s="20">
        <v>0</v>
      </c>
      <c r="H58" s="8">
        <v>0</v>
      </c>
      <c r="I58" s="20">
        <v>96023.92</v>
      </c>
      <c r="J58" s="20">
        <v>0</v>
      </c>
      <c r="K58" s="8">
        <v>1366273.62</v>
      </c>
      <c r="L58" s="8">
        <f>SUM(E58:K58)</f>
        <v>1462297.54</v>
      </c>
    </row>
    <row r="59" spans="1:12" ht="30" hidden="1" x14ac:dyDescent="0.25">
      <c r="A59" s="1" t="str">
        <f t="shared" si="1"/>
        <v>2.6.3</v>
      </c>
      <c r="B59" s="19" t="s">
        <v>61</v>
      </c>
      <c r="C59" s="8">
        <v>90000</v>
      </c>
      <c r="D59" s="8">
        <v>443168.4</v>
      </c>
      <c r="E59" s="8">
        <v>0</v>
      </c>
      <c r="F59" s="20">
        <v>0</v>
      </c>
      <c r="G59" s="20">
        <v>0</v>
      </c>
      <c r="H59" s="8">
        <v>0</v>
      </c>
      <c r="I59" s="20">
        <v>0</v>
      </c>
      <c r="J59" s="20">
        <v>0</v>
      </c>
      <c r="K59" s="8">
        <v>0</v>
      </c>
      <c r="L59" s="8">
        <f>SUM(E59:K59)</f>
        <v>0</v>
      </c>
    </row>
    <row r="60" spans="1:12" ht="30" hidden="1" x14ac:dyDescent="0.25">
      <c r="A60" s="1" t="str">
        <f t="shared" si="1"/>
        <v>2.6.4</v>
      </c>
      <c r="B60" s="19" t="s">
        <v>62</v>
      </c>
      <c r="C60" s="8">
        <v>0</v>
      </c>
      <c r="D60" s="8">
        <v>5140</v>
      </c>
      <c r="E60" s="8">
        <v>0</v>
      </c>
      <c r="F60" s="20">
        <v>0</v>
      </c>
      <c r="G60" s="20">
        <v>0</v>
      </c>
      <c r="H60" s="8">
        <v>0</v>
      </c>
      <c r="I60" s="20">
        <v>0</v>
      </c>
      <c r="J60" s="20">
        <v>0</v>
      </c>
      <c r="K60" s="8">
        <v>0</v>
      </c>
      <c r="L60" s="8">
        <f>SUM(E60:K60)</f>
        <v>0</v>
      </c>
    </row>
    <row r="61" spans="1:12" ht="30" x14ac:dyDescent="0.25">
      <c r="A61" s="1" t="str">
        <f t="shared" si="1"/>
        <v>2.6.5</v>
      </c>
      <c r="B61" s="19" t="s">
        <v>63</v>
      </c>
      <c r="C61" s="8">
        <v>859000</v>
      </c>
      <c r="D61" s="8">
        <v>3977854.45</v>
      </c>
      <c r="E61" s="8">
        <v>0</v>
      </c>
      <c r="F61" s="20">
        <v>0</v>
      </c>
      <c r="G61" s="20">
        <v>0</v>
      </c>
      <c r="H61" s="8">
        <v>0</v>
      </c>
      <c r="I61" s="20">
        <v>946346.42999999993</v>
      </c>
      <c r="J61" s="20">
        <v>485523.21</v>
      </c>
      <c r="K61" s="8">
        <v>139791.26</v>
      </c>
      <c r="L61" s="8">
        <f>SUM(E61:K61)</f>
        <v>1571660.9</v>
      </c>
    </row>
    <row r="62" spans="1:12" x14ac:dyDescent="0.25">
      <c r="A62" s="1" t="str">
        <f t="shared" si="1"/>
        <v>2.6.6</v>
      </c>
      <c r="B62" s="19" t="s">
        <v>64</v>
      </c>
      <c r="C62" s="8">
        <v>1196753</v>
      </c>
      <c r="D62" s="8">
        <v>1020753</v>
      </c>
      <c r="E62" s="8">
        <v>0</v>
      </c>
      <c r="F62" s="20">
        <v>0</v>
      </c>
      <c r="G62" s="20">
        <v>42500.04</v>
      </c>
      <c r="H62" s="8">
        <v>0</v>
      </c>
      <c r="I62" s="20">
        <v>0</v>
      </c>
      <c r="J62" s="20">
        <v>0</v>
      </c>
      <c r="K62" s="8">
        <v>0</v>
      </c>
      <c r="L62" s="8">
        <f>SUM(E62:K62)</f>
        <v>42500.04</v>
      </c>
    </row>
    <row r="63" spans="1:12" hidden="1" x14ac:dyDescent="0.25">
      <c r="A63" s="1" t="str">
        <f t="shared" si="1"/>
        <v>2.6.7</v>
      </c>
      <c r="B63" s="19" t="s">
        <v>65</v>
      </c>
      <c r="C63" s="8">
        <f>IFERROR(VLOOKUP(A63,'[1]Modificación CONS 2023'!$C$11:$E$401,3,FALSE),0)</f>
        <v>0</v>
      </c>
      <c r="D63" s="8">
        <f>IFERROR(VLOOKUP(A63,'[2]Ejecución CONS 2023'!$C$11:$E$401,3,FALSE),0)+'[3]7213 Ejecución OAI '!E63</f>
        <v>0</v>
      </c>
      <c r="E63" s="8">
        <f>IFERROR(VLOOKUP(A63,'[2]Ejecución CONS 2023'!$C$11:$Q$401,4,FALSE),0)</f>
        <v>0</v>
      </c>
      <c r="F63" s="20">
        <f>IFERROR(VLOOKUP(A63,'[2]Ejecución CONS 2023'!$C$11:$Q$401,5,FALSE),0)</f>
        <v>0</v>
      </c>
      <c r="G63" s="20">
        <f>IFERROR(VLOOKUP(A63,'[2]Ejecución CONS 2023'!$C$11:$Q$401,6,FALSE),0)</f>
        <v>0</v>
      </c>
      <c r="H63" s="8">
        <f>IFERROR(VLOOKUP(A63,'[2]Ejecución CONS 2023'!$C$11:$Q$401,7,FALSE),0)</f>
        <v>0</v>
      </c>
      <c r="I63" s="20">
        <f>IFERROR(VLOOKUP(A63,'[2]Ejecución CONS 2023'!$C$11:$Q$401,8,FALSE),0)</f>
        <v>0</v>
      </c>
      <c r="J63" s="20">
        <f>IFERROR(VLOOKUP(A63,'[2]Ejecución CONS 2023'!$C$11:$Q$401,9,FALSE),0)</f>
        <v>0</v>
      </c>
      <c r="K63" s="8">
        <f>IFERROR(VLOOKUP(A63,'[2]Ejecución CONS 2023'!$C$11:$Q$401,10,FALSE),0)</f>
        <v>0</v>
      </c>
      <c r="L63" s="8">
        <f>SUM(E63:K63)</f>
        <v>0</v>
      </c>
    </row>
    <row r="64" spans="1:12" hidden="1" x14ac:dyDescent="0.25">
      <c r="A64" s="1" t="str">
        <f t="shared" si="1"/>
        <v>2.6.8</v>
      </c>
      <c r="B64" s="19" t="s">
        <v>66</v>
      </c>
      <c r="C64" s="8">
        <f>IFERROR(VLOOKUP(A64,'[1]Modificación CONS 2023'!$C$11:$E$401,3,FALSE),0)</f>
        <v>0</v>
      </c>
      <c r="D64" s="8">
        <f>IFERROR(VLOOKUP(A64,'[2]Ejecución CONS 2023'!$C$11:$E$401,3,FALSE),0)+'[3]7213 Ejecución OAI '!E64</f>
        <v>0</v>
      </c>
      <c r="E64" s="8">
        <f>IFERROR(VLOOKUP(A64,'[2]Ejecución CONS 2023'!$C$11:$Q$401,4,FALSE),0)</f>
        <v>0</v>
      </c>
      <c r="F64" s="20">
        <f>IFERROR(VLOOKUP(A64,'[2]Ejecución CONS 2023'!$C$11:$Q$401,5,FALSE),0)</f>
        <v>0</v>
      </c>
      <c r="G64" s="20">
        <f>IFERROR(VLOOKUP(A64,'[2]Ejecución CONS 2023'!$C$11:$Q$401,6,FALSE),0)</f>
        <v>0</v>
      </c>
      <c r="H64" s="8">
        <f>IFERROR(VLOOKUP(A64,'[2]Ejecución CONS 2023'!$C$11:$Q$401,7,FALSE),0)</f>
        <v>0</v>
      </c>
      <c r="I64" s="20">
        <f>IFERROR(VLOOKUP(A64,'[2]Ejecución CONS 2023'!$C$11:$Q$401,8,FALSE),0)</f>
        <v>0</v>
      </c>
      <c r="J64" s="20">
        <f>IFERROR(VLOOKUP(A64,'[2]Ejecución CONS 2023'!$C$11:$Q$401,9,FALSE),0)</f>
        <v>0</v>
      </c>
      <c r="K64" s="8">
        <f>IFERROR(VLOOKUP(A64,'[2]Ejecución CONS 2023'!$C$11:$Q$401,10,FALSE),0)</f>
        <v>0</v>
      </c>
      <c r="L64" s="8">
        <f>SUM(E64:K64)</f>
        <v>0</v>
      </c>
    </row>
    <row r="65" spans="1:12" ht="30" hidden="1" x14ac:dyDescent="0.25">
      <c r="A65" s="1" t="str">
        <f t="shared" si="1"/>
        <v>2.6.9</v>
      </c>
      <c r="B65" s="19" t="s">
        <v>67</v>
      </c>
      <c r="C65" s="8">
        <f>IFERROR(VLOOKUP(A65,'[1]Modificación CONS 2023'!$C$11:$E$401,3,FALSE),0)</f>
        <v>0</v>
      </c>
      <c r="D65" s="8">
        <f>IFERROR(VLOOKUP(A65,'[2]Ejecución CONS 2023'!$C$11:$E$401,3,FALSE),0)+'[3]7213 Ejecución OAI '!E65</f>
        <v>0</v>
      </c>
      <c r="E65" s="8">
        <f>IFERROR(VLOOKUP(A65,'[2]Ejecución CONS 2023'!$C$11:$Q$401,4,FALSE),0)</f>
        <v>0</v>
      </c>
      <c r="F65" s="20">
        <f>IFERROR(VLOOKUP(A65,'[2]Ejecución CONS 2023'!$C$11:$Q$401,5,FALSE),0)</f>
        <v>0</v>
      </c>
      <c r="G65" s="20">
        <f>IFERROR(VLOOKUP(A65,'[2]Ejecución CONS 2023'!$C$11:$Q$401,6,FALSE),0)</f>
        <v>0</v>
      </c>
      <c r="H65" s="8">
        <f>IFERROR(VLOOKUP(A65,'[2]Ejecución CONS 2023'!$C$11:$Q$401,7,FALSE),0)</f>
        <v>0</v>
      </c>
      <c r="I65" s="20">
        <f>IFERROR(VLOOKUP(A65,'[2]Ejecución CONS 2023'!$C$11:$Q$401,8,FALSE),0)</f>
        <v>0</v>
      </c>
      <c r="J65" s="20">
        <f>IFERROR(VLOOKUP(A65,'[2]Ejecución CONS 2023'!$C$11:$Q$401,9,FALSE),0)</f>
        <v>0</v>
      </c>
      <c r="K65" s="8">
        <f>IFERROR(VLOOKUP(A65,'[2]Ejecución CONS 2023'!$C$11:$Q$401,10,FALSE),0)</f>
        <v>0</v>
      </c>
      <c r="L65" s="8">
        <f>SUM(E65:K65)</f>
        <v>0</v>
      </c>
    </row>
    <row r="66" spans="1:12" hidden="1" x14ac:dyDescent="0.25">
      <c r="A66" s="1" t="str">
        <f t="shared" si="1"/>
        <v>2.7 -</v>
      </c>
      <c r="B66" s="17" t="s">
        <v>68</v>
      </c>
      <c r="C66" s="18">
        <f>SUM(C67:C70)</f>
        <v>300000</v>
      </c>
      <c r="D66" s="18">
        <f>SUM(D67:D70)</f>
        <v>0</v>
      </c>
      <c r="E66" s="18">
        <f t="shared" ref="E66:K66" si="7">SUM(E67:E70)</f>
        <v>0</v>
      </c>
      <c r="F66" s="18">
        <f t="shared" si="7"/>
        <v>0</v>
      </c>
      <c r="G66" s="18">
        <f t="shared" si="7"/>
        <v>0</v>
      </c>
      <c r="H66" s="18">
        <f t="shared" si="7"/>
        <v>0</v>
      </c>
      <c r="I66" s="18">
        <f t="shared" si="7"/>
        <v>0</v>
      </c>
      <c r="J66" s="18">
        <f t="shared" si="7"/>
        <v>0</v>
      </c>
      <c r="K66" s="18">
        <f t="shared" si="7"/>
        <v>0</v>
      </c>
      <c r="L66" s="18">
        <f>SUM(L67:L70)</f>
        <v>0</v>
      </c>
    </row>
    <row r="67" spans="1:12" ht="17.45" hidden="1" customHeight="1" x14ac:dyDescent="0.25">
      <c r="A67" s="1" t="str">
        <f t="shared" si="1"/>
        <v>2.7.1</v>
      </c>
      <c r="B67" s="19" t="s">
        <v>69</v>
      </c>
      <c r="C67" s="8">
        <f>IFERROR(VLOOKUP(A67,'[1]Modificación CONS 2023'!$C$11:$E$401,3,FALSE),0)</f>
        <v>300000</v>
      </c>
      <c r="D67" s="8">
        <f>IFERROR(VLOOKUP(A67,'[2]Ejecución CONS 2023'!$C$11:$E$401,3,FALSE),0)+'[3]7213 Ejecución OAI '!E67</f>
        <v>0</v>
      </c>
      <c r="E67" s="8">
        <f>IFERROR(VLOOKUP(A67,'[2]Ejecución CONS 2023'!$C$11:$Q$401,4,FALSE),0)</f>
        <v>0</v>
      </c>
      <c r="F67" s="20">
        <f>IFERROR(VLOOKUP(A67,'[2]Ejecución CONS 2023'!$C$11:$Q$401,5,FALSE),0)</f>
        <v>0</v>
      </c>
      <c r="G67" s="20">
        <f>IFERROR(VLOOKUP(A67,'[2]Ejecución CONS 2023'!$C$11:$Q$401,6,FALSE),0)</f>
        <v>0</v>
      </c>
      <c r="H67" s="8">
        <f>IFERROR(VLOOKUP(A67,'[2]Ejecución CONS 2023'!$C$11:$Q$401,7,FALSE),0)</f>
        <v>0</v>
      </c>
      <c r="I67" s="20">
        <f>IFERROR(VLOOKUP(A67,'[2]Ejecución CONS 2023'!$C$11:$Q$401,8,FALSE),0)</f>
        <v>0</v>
      </c>
      <c r="J67" s="20">
        <f>IFERROR(VLOOKUP(A67,'[2]Ejecución CONS 2023'!$C$11:$Q$401,9,FALSE),0)</f>
        <v>0</v>
      </c>
      <c r="K67" s="8">
        <f>IFERROR(VLOOKUP(A67,'[2]Ejecución CONS 2023'!$C$11:$Q$401,10,FALSE),0)</f>
        <v>0</v>
      </c>
      <c r="L67" s="8">
        <f>SUM(E67:K67)</f>
        <v>0</v>
      </c>
    </row>
    <row r="68" spans="1:12" ht="19.899999999999999" hidden="1" customHeight="1" x14ac:dyDescent="0.25">
      <c r="A68" s="1" t="str">
        <f t="shared" si="1"/>
        <v>2.7.2</v>
      </c>
      <c r="B68" s="19" t="s">
        <v>70</v>
      </c>
      <c r="C68" s="8">
        <f>IFERROR(VLOOKUP(A68,'[1]Modificación CONS 2023'!$C$11:$E$401,3,FALSE),0)</f>
        <v>0</v>
      </c>
      <c r="D68" s="8">
        <f>IFERROR(VLOOKUP(A68,'[2]Ejecución CONS 2023'!$C$11:$E$401,3,FALSE),0)+'[3]7213 Ejecución OAI '!E68</f>
        <v>0</v>
      </c>
      <c r="E68" s="8">
        <f>IFERROR(VLOOKUP(A68,'[2]Ejecución CONS 2023'!$C$11:$Q$401,4,FALSE),0)</f>
        <v>0</v>
      </c>
      <c r="F68" s="20">
        <f>IFERROR(VLOOKUP(A68,'[2]Ejecución CONS 2023'!$C$11:$Q$401,5,FALSE),0)</f>
        <v>0</v>
      </c>
      <c r="G68" s="20">
        <f>IFERROR(VLOOKUP(A68,'[2]Ejecución CONS 2023'!$C$11:$Q$401,6,FALSE),0)</f>
        <v>0</v>
      </c>
      <c r="H68" s="8">
        <f>IFERROR(VLOOKUP(A68,'[2]Ejecución CONS 2023'!$C$11:$Q$401,7,FALSE),0)</f>
        <v>0</v>
      </c>
      <c r="I68" s="20">
        <f>IFERROR(VLOOKUP(A68,'[2]Ejecución CONS 2023'!$C$11:$Q$401,8,FALSE),0)</f>
        <v>0</v>
      </c>
      <c r="J68" s="20">
        <f>IFERROR(VLOOKUP(A68,'[2]Ejecución CONS 2023'!$C$11:$Q$401,9,FALSE),0)</f>
        <v>0</v>
      </c>
      <c r="K68" s="8">
        <f>IFERROR(VLOOKUP(A68,'[2]Ejecución CONS 2023'!$C$11:$Q$401,10,FALSE),0)</f>
        <v>0</v>
      </c>
      <c r="L68" s="8">
        <f>SUM(E68:K68)</f>
        <v>0</v>
      </c>
    </row>
    <row r="69" spans="1:12" ht="30" hidden="1" x14ac:dyDescent="0.25">
      <c r="A69" s="1" t="str">
        <f t="shared" si="1"/>
        <v>2.7.3</v>
      </c>
      <c r="B69" s="19" t="s">
        <v>71</v>
      </c>
      <c r="C69" s="8">
        <f>IFERROR(VLOOKUP(A69,'[1]Modificación CONS 2023'!$C$11:$E$401,3,FALSE),0)</f>
        <v>0</v>
      </c>
      <c r="D69" s="8">
        <f>IFERROR(VLOOKUP(A69,'[2]Ejecución CONS 2023'!$C$11:$E$401,3,FALSE),0)+'[3]7213 Ejecución OAI '!E69</f>
        <v>0</v>
      </c>
      <c r="E69" s="8">
        <f>IFERROR(VLOOKUP(A69,'[2]Ejecución CONS 2023'!$C$11:$Q$401,4,FALSE),0)</f>
        <v>0</v>
      </c>
      <c r="F69" s="20">
        <f>IFERROR(VLOOKUP(A69,'[2]Ejecución CONS 2023'!$C$11:$Q$401,5,FALSE),0)</f>
        <v>0</v>
      </c>
      <c r="G69" s="20">
        <f>IFERROR(VLOOKUP(A69,'[2]Ejecución CONS 2023'!$C$11:$Q$401,6,FALSE),0)</f>
        <v>0</v>
      </c>
      <c r="H69" s="8">
        <f>IFERROR(VLOOKUP(A69,'[2]Ejecución CONS 2023'!$C$11:$Q$401,7,FALSE),0)</f>
        <v>0</v>
      </c>
      <c r="I69" s="20">
        <f>IFERROR(VLOOKUP(A69,'[2]Ejecución CONS 2023'!$C$11:$Q$401,8,FALSE),0)</f>
        <v>0</v>
      </c>
      <c r="J69" s="20">
        <f>IFERROR(VLOOKUP(A69,'[2]Ejecución CONS 2023'!$C$11:$Q$401,9,FALSE),0)</f>
        <v>0</v>
      </c>
      <c r="K69" s="8">
        <f>IFERROR(VLOOKUP(A69,'[2]Ejecución CONS 2023'!$C$11:$Q$401,10,FALSE),0)</f>
        <v>0</v>
      </c>
      <c r="L69" s="8">
        <f>SUM(E69:K69)</f>
        <v>0</v>
      </c>
    </row>
    <row r="70" spans="1:12" ht="42" hidden="1" customHeight="1" x14ac:dyDescent="0.25">
      <c r="A70" s="1" t="str">
        <f t="shared" si="1"/>
        <v>2.7.4</v>
      </c>
      <c r="B70" s="19" t="s">
        <v>72</v>
      </c>
      <c r="C70" s="8">
        <f>IFERROR(VLOOKUP(A70,'[1]Modificación CONS 2023'!$C$11:$E$401,3,FALSE),0)</f>
        <v>0</v>
      </c>
      <c r="D70" s="8">
        <f>IFERROR(VLOOKUP(A70,'[2]Ejecución CONS 2023'!$C$11:$E$401,3,FALSE),0)+'[3]7213 Ejecución OAI '!E70</f>
        <v>0</v>
      </c>
      <c r="E70" s="8">
        <f>IFERROR(VLOOKUP(A70,'[2]Ejecución CONS 2023'!$C$11:$Q$401,4,FALSE),0)</f>
        <v>0</v>
      </c>
      <c r="F70" s="20">
        <f>IFERROR(VLOOKUP(A70,'[2]Ejecución CONS 2023'!$C$11:$Q$401,5,FALSE),0)</f>
        <v>0</v>
      </c>
      <c r="G70" s="20">
        <f>IFERROR(VLOOKUP(A70,'[2]Ejecución CONS 2023'!$C$11:$Q$401,6,FALSE),0)</f>
        <v>0</v>
      </c>
      <c r="H70" s="8">
        <f>IFERROR(VLOOKUP(A70,'[2]Ejecución CONS 2023'!$C$11:$Q$401,7,FALSE),0)</f>
        <v>0</v>
      </c>
      <c r="I70" s="20">
        <f>IFERROR(VLOOKUP(A70,'[2]Ejecución CONS 2023'!$C$11:$Q$401,8,FALSE),0)</f>
        <v>0</v>
      </c>
      <c r="J70" s="20">
        <f>IFERROR(VLOOKUP(A70,'[2]Ejecución CONS 2023'!$C$11:$Q$401,9,FALSE),0)</f>
        <v>0</v>
      </c>
      <c r="K70" s="8">
        <f>IFERROR(VLOOKUP(A70,'[2]Ejecución CONS 2023'!$C$11:$Q$401,10,FALSE),0)</f>
        <v>0</v>
      </c>
      <c r="L70" s="8">
        <f>SUM(E70:K70)</f>
        <v>0</v>
      </c>
    </row>
    <row r="71" spans="1:12" ht="15.75" x14ac:dyDescent="0.25">
      <c r="B71" s="23" t="s">
        <v>73</v>
      </c>
      <c r="C71" s="24">
        <f>SUM(C66,C56,C48,C40,C30,C20,C14)</f>
        <v>397218435.00349998</v>
      </c>
      <c r="D71" s="24">
        <f>SUM(D66,D56,D48,D40,D30,D20,D14)</f>
        <v>508639268.01350003</v>
      </c>
      <c r="E71" s="24">
        <f>SUM(E66,E56,E48,E40,E30,E20,E14)</f>
        <v>1793491.2</v>
      </c>
      <c r="F71" s="24">
        <f t="shared" ref="F71:K71" si="8">SUM(F66,F56,F48,F40,F30,F20,F14)</f>
        <v>56597371.750000007</v>
      </c>
      <c r="G71" s="24">
        <f t="shared" si="8"/>
        <v>30835326.530000001</v>
      </c>
      <c r="H71" s="24">
        <f t="shared" si="8"/>
        <v>29811837.390000001</v>
      </c>
      <c r="I71" s="24">
        <f t="shared" si="8"/>
        <v>46223876.340000004</v>
      </c>
      <c r="J71" s="24">
        <f t="shared" si="8"/>
        <v>35441857.299999997</v>
      </c>
      <c r="K71" s="24">
        <f t="shared" si="8"/>
        <v>46951465.390000001</v>
      </c>
      <c r="L71" s="24">
        <f>SUM(L66,L56,L48,L40,L30,L20,L14)</f>
        <v>247655225.90000001</v>
      </c>
    </row>
    <row r="72" spans="1:12" s="25" customFormat="1" ht="15.75" x14ac:dyDescent="0.2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x14ac:dyDescent="0.25">
      <c r="B73" s="1" t="s">
        <v>74</v>
      </c>
      <c r="C73" s="8"/>
      <c r="D73" s="8"/>
      <c r="E73" s="8"/>
      <c r="F73" s="8"/>
      <c r="G73" s="8"/>
      <c r="H73" s="9"/>
      <c r="L73" s="8"/>
    </row>
    <row r="74" spans="1:12" x14ac:dyDescent="0.25">
      <c r="B74" s="1" t="s">
        <v>84</v>
      </c>
      <c r="C74" s="8"/>
      <c r="D74" s="8"/>
      <c r="E74" s="8"/>
      <c r="F74" s="8"/>
      <c r="G74" s="8"/>
      <c r="H74" s="8"/>
      <c r="I74" s="8"/>
      <c r="J74" s="8"/>
      <c r="K74" s="8"/>
    </row>
    <row r="75" spans="1:12" x14ac:dyDescent="0.25">
      <c r="E75" s="16"/>
      <c r="F75" s="16"/>
      <c r="G75" s="16"/>
      <c r="H75" s="16"/>
      <c r="J75" s="8"/>
    </row>
    <row r="76" spans="1:12" x14ac:dyDescent="0.25">
      <c r="B76" s="28" t="s">
        <v>75</v>
      </c>
      <c r="E76" s="16"/>
      <c r="F76" s="16"/>
      <c r="G76" s="16"/>
      <c r="H76" s="16"/>
      <c r="J76" s="8"/>
    </row>
    <row r="77" spans="1:12" x14ac:dyDescent="0.25">
      <c r="B77" s="1" t="s">
        <v>76</v>
      </c>
      <c r="E77" s="16"/>
      <c r="F77" s="16"/>
      <c r="G77" s="16"/>
      <c r="H77" s="16"/>
      <c r="J77" s="8"/>
    </row>
    <row r="78" spans="1:12" x14ac:dyDescent="0.25">
      <c r="B78" s="1" t="s">
        <v>77</v>
      </c>
      <c r="E78" s="16"/>
      <c r="F78" s="16"/>
      <c r="G78" s="16"/>
      <c r="H78" s="16"/>
      <c r="J78" s="8"/>
    </row>
    <row r="79" spans="1:12" x14ac:dyDescent="0.25">
      <c r="B79" s="1" t="s">
        <v>78</v>
      </c>
      <c r="E79" s="16"/>
      <c r="F79" s="16"/>
      <c r="G79" s="16"/>
      <c r="H79" s="16"/>
      <c r="J79" s="8"/>
    </row>
    <row r="80" spans="1:12" x14ac:dyDescent="0.25">
      <c r="B80" s="1" t="s">
        <v>79</v>
      </c>
      <c r="E80" s="16"/>
      <c r="F80" s="16"/>
      <c r="G80" s="16"/>
      <c r="H80" s="16"/>
      <c r="J80" s="8"/>
    </row>
    <row r="81" spans="2:10" x14ac:dyDescent="0.25">
      <c r="E81" s="16"/>
      <c r="F81" s="16"/>
      <c r="G81" s="16"/>
      <c r="H81" s="16"/>
      <c r="J81" s="8"/>
    </row>
    <row r="82" spans="2:10" x14ac:dyDescent="0.25">
      <c r="E82" s="16"/>
      <c r="F82" s="16"/>
      <c r="G82" s="16"/>
      <c r="H82" s="16"/>
      <c r="J82" s="8"/>
    </row>
    <row r="83" spans="2:10" x14ac:dyDescent="0.25">
      <c r="C83" s="8"/>
      <c r="D83" s="8"/>
      <c r="E83" s="16"/>
      <c r="F83" s="16"/>
      <c r="G83" s="16"/>
      <c r="H83" s="16"/>
      <c r="J83" s="8"/>
    </row>
    <row r="84" spans="2:10" x14ac:dyDescent="0.25">
      <c r="F84" s="16"/>
      <c r="G84" s="16"/>
      <c r="H84" s="16"/>
      <c r="J84" s="8"/>
    </row>
    <row r="85" spans="2:10" x14ac:dyDescent="0.25">
      <c r="C85" s="30" t="s">
        <v>80</v>
      </c>
      <c r="D85" s="30"/>
      <c r="G85" s="32" t="s">
        <v>81</v>
      </c>
      <c r="H85" s="32"/>
    </row>
    <row r="86" spans="2:10" ht="60" customHeight="1" x14ac:dyDescent="0.25">
      <c r="B86" s="29"/>
      <c r="C86" s="31" t="s">
        <v>82</v>
      </c>
      <c r="D86" s="31"/>
      <c r="E86" s="8"/>
      <c r="G86" s="33" t="s">
        <v>83</v>
      </c>
      <c r="H86" s="33"/>
    </row>
  </sheetData>
  <mergeCells count="8">
    <mergeCell ref="G85:H85"/>
    <mergeCell ref="G86:H86"/>
    <mergeCell ref="C85:D85"/>
    <mergeCell ref="C86:D86"/>
    <mergeCell ref="B7:L7"/>
    <mergeCell ref="B8:L8"/>
    <mergeCell ref="B9:L9"/>
    <mergeCell ref="B10:L10"/>
  </mergeCells>
  <pageMargins left="0.19685039370078741" right="0.15748031496062992" top="0.48" bottom="1.06" header="0.15748031496062992" footer="0.15748031496062992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 (2)</vt:lpstr>
      <vt:lpstr>'Plantilla Ejecución OAI (2)'!Área_de_impresión</vt:lpstr>
      <vt:lpstr>'Plantilla Ejecución OAI (2)'!Títulos_a_imprimir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2023-08-07T20:15:58Z</cp:lastPrinted>
  <dcterms:created xsi:type="dcterms:W3CDTF">2023-08-07T18:39:01Z</dcterms:created>
  <dcterms:modified xsi:type="dcterms:W3CDTF">2023-08-07T20:21:40Z</dcterms:modified>
</cp:coreProperties>
</file>