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Ejecucion Presupuestaria\MAYO\"/>
    </mc:Choice>
  </mc:AlternateContent>
  <bookViews>
    <workbookView xWindow="0" yWindow="0" windowWidth="20490" windowHeight="7035"/>
  </bookViews>
  <sheets>
    <sheet name="Plantilla Ejecución OAI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Ejecución OAI (2)'!$A$12:$K$74</definedName>
    <definedName name="_xlnm.Print_Area" localSheetId="0">'Plantilla Ejecución OAI (2)'!$B$4:$K$89</definedName>
    <definedName name="_xlnm.Print_Titles" localSheetId="0">'Plantilla Ejecución OAI (2)'!$12:$12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H69" i="1" s="1"/>
  <c r="A68" i="1"/>
  <c r="J68" i="1" s="1"/>
  <c r="A67" i="1"/>
  <c r="G67" i="1" s="1"/>
  <c r="A66" i="1"/>
  <c r="A65" i="1"/>
  <c r="J65" i="1" s="1"/>
  <c r="J64" i="1"/>
  <c r="A64" i="1"/>
  <c r="F64" i="1" s="1"/>
  <c r="A63" i="1"/>
  <c r="G63" i="1" s="1"/>
  <c r="A62" i="1"/>
  <c r="J61" i="1"/>
  <c r="A61" i="1"/>
  <c r="D61" i="1" s="1"/>
  <c r="A60" i="1"/>
  <c r="J60" i="1" s="1"/>
  <c r="F59" i="1"/>
  <c r="A59" i="1"/>
  <c r="G59" i="1" s="1"/>
  <c r="A58" i="1"/>
  <c r="J58" i="1" s="1"/>
  <c r="A57" i="1"/>
  <c r="H57" i="1" s="1"/>
  <c r="A56" i="1"/>
  <c r="A55" i="1"/>
  <c r="G55" i="1" s="1"/>
  <c r="A54" i="1"/>
  <c r="G54" i="1" s="1"/>
  <c r="H53" i="1"/>
  <c r="A53" i="1"/>
  <c r="J53" i="1" s="1"/>
  <c r="A52" i="1"/>
  <c r="A51" i="1"/>
  <c r="J51" i="1" s="1"/>
  <c r="I50" i="1"/>
  <c r="A50" i="1"/>
  <c r="J50" i="1" s="1"/>
  <c r="A49" i="1"/>
  <c r="F49" i="1" s="1"/>
  <c r="A48" i="1"/>
  <c r="F48" i="1" s="1"/>
  <c r="A47" i="1"/>
  <c r="A46" i="1"/>
  <c r="H46" i="1" s="1"/>
  <c r="A45" i="1"/>
  <c r="H45" i="1" s="1"/>
  <c r="A44" i="1"/>
  <c r="D44" i="1" s="1"/>
  <c r="A43" i="1"/>
  <c r="H43" i="1" s="1"/>
  <c r="A42" i="1"/>
  <c r="D42" i="1" s="1"/>
  <c r="A41" i="1"/>
  <c r="G41" i="1" s="1"/>
  <c r="A40" i="1"/>
  <c r="I39" i="1"/>
  <c r="A39" i="1"/>
  <c r="G39" i="1" s="1"/>
  <c r="A38" i="1"/>
  <c r="G38" i="1" s="1"/>
  <c r="A37" i="1"/>
  <c r="E37" i="1" s="1"/>
  <c r="A36" i="1"/>
  <c r="J36" i="1" s="1"/>
  <c r="A35" i="1"/>
  <c r="J34" i="1"/>
  <c r="I34" i="1"/>
  <c r="H34" i="1"/>
  <c r="G34" i="1"/>
  <c r="F34" i="1"/>
  <c r="E34" i="1"/>
  <c r="D34" i="1"/>
  <c r="A33" i="1"/>
  <c r="E33" i="1" s="1"/>
  <c r="A32" i="1"/>
  <c r="J32" i="1" s="1"/>
  <c r="A31" i="1"/>
  <c r="J31" i="1" s="1"/>
  <c r="A30" i="1"/>
  <c r="A29" i="1"/>
  <c r="E29" i="1" s="1"/>
  <c r="A28" i="1"/>
  <c r="J28" i="1" s="1"/>
  <c r="A27" i="1"/>
  <c r="G27" i="1" s="1"/>
  <c r="A26" i="1"/>
  <c r="J26" i="1" s="1"/>
  <c r="A25" i="1"/>
  <c r="F25" i="1" s="1"/>
  <c r="A24" i="1"/>
  <c r="I24" i="1" s="1"/>
  <c r="A23" i="1"/>
  <c r="E23" i="1" s="1"/>
  <c r="A22" i="1"/>
  <c r="J22" i="1" s="1"/>
  <c r="A21" i="1"/>
  <c r="J21" i="1" s="1"/>
  <c r="A20" i="1"/>
  <c r="A19" i="1"/>
  <c r="I19" i="1" s="1"/>
  <c r="A18" i="1"/>
  <c r="H18" i="1" s="1"/>
  <c r="A17" i="1"/>
  <c r="J17" i="1" s="1"/>
  <c r="A16" i="1"/>
  <c r="J16" i="1" s="1"/>
  <c r="I15" i="1"/>
  <c r="H15" i="1"/>
  <c r="A15" i="1"/>
  <c r="G15" i="1" s="1"/>
  <c r="H38" i="1" l="1"/>
  <c r="H41" i="1"/>
  <c r="I38" i="1"/>
  <c r="H17" i="1"/>
  <c r="J38" i="1"/>
  <c r="F55" i="1"/>
  <c r="H61" i="1"/>
  <c r="F18" i="1"/>
  <c r="I18" i="1"/>
  <c r="J39" i="1"/>
  <c r="D45" i="1"/>
  <c r="F36" i="1"/>
  <c r="E46" i="1"/>
  <c r="H55" i="1"/>
  <c r="E18" i="1"/>
  <c r="G36" i="1"/>
  <c r="H36" i="1"/>
  <c r="D25" i="1"/>
  <c r="F37" i="1"/>
  <c r="G33" i="1"/>
  <c r="G37" i="1"/>
  <c r="E45" i="1"/>
  <c r="G49" i="1"/>
  <c r="G17" i="1"/>
  <c r="K17" i="1" s="1"/>
  <c r="I33" i="1"/>
  <c r="J45" i="1"/>
  <c r="D55" i="1"/>
  <c r="H59" i="1"/>
  <c r="H64" i="1"/>
  <c r="D63" i="1"/>
  <c r="I17" i="1"/>
  <c r="G19" i="1"/>
  <c r="I29" i="1"/>
  <c r="E32" i="1"/>
  <c r="J37" i="1"/>
  <c r="I44" i="1"/>
  <c r="H63" i="1"/>
  <c r="E44" i="1"/>
  <c r="H19" i="1"/>
  <c r="J29" i="1"/>
  <c r="G32" i="1"/>
  <c r="H60" i="1"/>
  <c r="F67" i="1"/>
  <c r="H67" i="1"/>
  <c r="D32" i="1"/>
  <c r="H32" i="1"/>
  <c r="D17" i="1"/>
  <c r="F42" i="1"/>
  <c r="I54" i="1"/>
  <c r="E17" i="1"/>
  <c r="G18" i="1"/>
  <c r="I26" i="1"/>
  <c r="F31" i="1"/>
  <c r="F17" i="1"/>
  <c r="H31" i="1"/>
  <c r="F33" i="1"/>
  <c r="G50" i="1"/>
  <c r="D59" i="1"/>
  <c r="G53" i="1"/>
  <c r="D67" i="1"/>
  <c r="D22" i="1"/>
  <c r="E16" i="1"/>
  <c r="F22" i="1"/>
  <c r="E24" i="1"/>
  <c r="D26" i="1"/>
  <c r="J33" i="1"/>
  <c r="I36" i="1"/>
  <c r="H49" i="1"/>
  <c r="D38" i="1"/>
  <c r="D39" i="1"/>
  <c r="E41" i="1"/>
  <c r="F45" i="1"/>
  <c r="I49" i="1"/>
  <c r="E51" i="1"/>
  <c r="E22" i="1"/>
  <c r="G22" i="1"/>
  <c r="G24" i="1"/>
  <c r="E26" i="1"/>
  <c r="E38" i="1"/>
  <c r="F39" i="1"/>
  <c r="F41" i="1"/>
  <c r="G45" i="1"/>
  <c r="E54" i="1"/>
  <c r="I21" i="1"/>
  <c r="I22" i="1"/>
  <c r="J24" i="1"/>
  <c r="G26" i="1"/>
  <c r="D29" i="1"/>
  <c r="I31" i="1"/>
  <c r="D33" i="1"/>
  <c r="D36" i="1"/>
  <c r="E50" i="1"/>
  <c r="F68" i="1"/>
  <c r="I16" i="1"/>
  <c r="D21" i="1"/>
  <c r="H22" i="1"/>
  <c r="H24" i="1"/>
  <c r="F26" i="1"/>
  <c r="H26" i="1"/>
  <c r="E36" i="1"/>
  <c r="E49" i="1"/>
  <c r="H50" i="1"/>
  <c r="D53" i="1"/>
  <c r="D58" i="1"/>
  <c r="F63" i="1"/>
  <c r="F53" i="1"/>
  <c r="H16" i="1"/>
  <c r="H14" i="1" s="1"/>
  <c r="G16" i="1"/>
  <c r="F16" i="1"/>
  <c r="D16" i="1"/>
  <c r="I23" i="1"/>
  <c r="D28" i="1"/>
  <c r="I28" i="1"/>
  <c r="F28" i="1"/>
  <c r="H28" i="1"/>
  <c r="G28" i="1"/>
  <c r="E28" i="1"/>
  <c r="J23" i="1"/>
  <c r="H25" i="1"/>
  <c r="J25" i="1"/>
  <c r="I25" i="1"/>
  <c r="G25" i="1"/>
  <c r="E25" i="1"/>
  <c r="H21" i="1"/>
  <c r="G21" i="1"/>
  <c r="F21" i="1"/>
  <c r="E21" i="1"/>
  <c r="D27" i="1"/>
  <c r="J27" i="1"/>
  <c r="I27" i="1"/>
  <c r="H27" i="1"/>
  <c r="F27" i="1"/>
  <c r="I14" i="1"/>
  <c r="D23" i="1"/>
  <c r="H23" i="1"/>
  <c r="F23" i="1"/>
  <c r="G23" i="1"/>
  <c r="E27" i="1"/>
  <c r="H47" i="1"/>
  <c r="F47" i="1"/>
  <c r="J47" i="1"/>
  <c r="I47" i="1"/>
  <c r="E47" i="1"/>
  <c r="D47" i="1"/>
  <c r="H35" i="1"/>
  <c r="E35" i="1"/>
  <c r="J15" i="1"/>
  <c r="J19" i="1"/>
  <c r="H29" i="1"/>
  <c r="C34" i="1"/>
  <c r="H37" i="1"/>
  <c r="I42" i="1"/>
  <c r="J42" i="1"/>
  <c r="G42" i="1"/>
  <c r="G47" i="1"/>
  <c r="G52" i="1"/>
  <c r="I52" i="1"/>
  <c r="E52" i="1"/>
  <c r="D52" i="1"/>
  <c r="H52" i="1"/>
  <c r="D35" i="1"/>
  <c r="D15" i="1"/>
  <c r="J18" i="1"/>
  <c r="C18" i="1" s="1"/>
  <c r="D19" i="1"/>
  <c r="F24" i="1"/>
  <c r="F35" i="1"/>
  <c r="E42" i="1"/>
  <c r="F52" i="1"/>
  <c r="G31" i="1"/>
  <c r="D31" i="1"/>
  <c r="E15" i="1"/>
  <c r="F29" i="1"/>
  <c r="I32" i="1"/>
  <c r="F32" i="1"/>
  <c r="K34" i="1"/>
  <c r="G35" i="1"/>
  <c r="J52" i="1"/>
  <c r="E19" i="1"/>
  <c r="D37" i="1"/>
  <c r="I37" i="1"/>
  <c r="E43" i="1"/>
  <c r="J43" i="1"/>
  <c r="I43" i="1"/>
  <c r="G43" i="1"/>
  <c r="F15" i="1"/>
  <c r="D18" i="1"/>
  <c r="F19" i="1"/>
  <c r="D24" i="1"/>
  <c r="G29" i="1"/>
  <c r="E31" i="1"/>
  <c r="H33" i="1"/>
  <c r="I35" i="1"/>
  <c r="F38" i="1"/>
  <c r="H42" i="1"/>
  <c r="D43" i="1"/>
  <c r="H44" i="1"/>
  <c r="F44" i="1"/>
  <c r="J44" i="1"/>
  <c r="G44" i="1"/>
  <c r="D51" i="1"/>
  <c r="H51" i="1"/>
  <c r="F51" i="1"/>
  <c r="I51" i="1"/>
  <c r="G51" i="1"/>
  <c r="G48" i="1" s="1"/>
  <c r="J35" i="1"/>
  <c r="J30" i="1" s="1"/>
  <c r="I41" i="1"/>
  <c r="D41" i="1"/>
  <c r="J41" i="1"/>
  <c r="F43" i="1"/>
  <c r="F46" i="1"/>
  <c r="D46" i="1"/>
  <c r="J46" i="1"/>
  <c r="I46" i="1"/>
  <c r="G46" i="1"/>
  <c r="J62" i="1"/>
  <c r="H39" i="1"/>
  <c r="J57" i="1"/>
  <c r="F58" i="1"/>
  <c r="I64" i="1"/>
  <c r="G64" i="1"/>
  <c r="E64" i="1"/>
  <c r="D64" i="1"/>
  <c r="I65" i="1"/>
  <c r="G65" i="1"/>
  <c r="F65" i="1"/>
  <c r="E65" i="1"/>
  <c r="I60" i="1"/>
  <c r="G60" i="1"/>
  <c r="E60" i="1"/>
  <c r="D60" i="1"/>
  <c r="D65" i="1"/>
  <c r="E39" i="1"/>
  <c r="I53" i="1"/>
  <c r="E53" i="1"/>
  <c r="F60" i="1"/>
  <c r="I61" i="1"/>
  <c r="G61" i="1"/>
  <c r="F61" i="1"/>
  <c r="E61" i="1"/>
  <c r="H65" i="1"/>
  <c r="E62" i="1"/>
  <c r="I62" i="1"/>
  <c r="H62" i="1"/>
  <c r="G62" i="1"/>
  <c r="I57" i="1"/>
  <c r="G57" i="1"/>
  <c r="F57" i="1"/>
  <c r="E57" i="1"/>
  <c r="D62" i="1"/>
  <c r="D57" i="1"/>
  <c r="E58" i="1"/>
  <c r="I58" i="1"/>
  <c r="H58" i="1"/>
  <c r="G58" i="1"/>
  <c r="F62" i="1"/>
  <c r="I45" i="1"/>
  <c r="J49" i="1"/>
  <c r="D50" i="1"/>
  <c r="F54" i="1"/>
  <c r="I55" i="1"/>
  <c r="I59" i="1"/>
  <c r="I63" i="1"/>
  <c r="I67" i="1"/>
  <c r="E69" i="1"/>
  <c r="G70" i="1"/>
  <c r="J55" i="1"/>
  <c r="J59" i="1"/>
  <c r="J63" i="1"/>
  <c r="J67" i="1"/>
  <c r="D68" i="1"/>
  <c r="F69" i="1"/>
  <c r="H70" i="1"/>
  <c r="D49" i="1"/>
  <c r="F50" i="1"/>
  <c r="H54" i="1"/>
  <c r="E68" i="1"/>
  <c r="G69" i="1"/>
  <c r="I70" i="1"/>
  <c r="J70" i="1"/>
  <c r="J54" i="1"/>
  <c r="E55" i="1"/>
  <c r="E59" i="1"/>
  <c r="E63" i="1"/>
  <c r="E67" i="1"/>
  <c r="G68" i="1"/>
  <c r="I69" i="1"/>
  <c r="H68" i="1"/>
  <c r="J69" i="1"/>
  <c r="D70" i="1"/>
  <c r="D54" i="1"/>
  <c r="I68" i="1"/>
  <c r="E70" i="1"/>
  <c r="D69" i="1"/>
  <c r="F70" i="1"/>
  <c r="I56" i="1" l="1"/>
  <c r="C17" i="1"/>
  <c r="G14" i="1"/>
  <c r="J56" i="1"/>
  <c r="C36" i="1"/>
  <c r="K42" i="1"/>
  <c r="C26" i="1"/>
  <c r="C59" i="1"/>
  <c r="K64" i="1"/>
  <c r="K22" i="1"/>
  <c r="I20" i="1"/>
  <c r="C22" i="1"/>
  <c r="K26" i="1"/>
  <c r="J20" i="1"/>
  <c r="G66" i="1"/>
  <c r="K49" i="1"/>
  <c r="K36" i="1"/>
  <c r="H66" i="1"/>
  <c r="C67" i="1"/>
  <c r="E40" i="1"/>
  <c r="E30" i="1"/>
  <c r="G40" i="1"/>
  <c r="K68" i="1"/>
  <c r="C25" i="1"/>
  <c r="H56" i="1"/>
  <c r="D30" i="1"/>
  <c r="C37" i="1"/>
  <c r="D66" i="1"/>
  <c r="C53" i="1"/>
  <c r="C42" i="1"/>
  <c r="D20" i="1"/>
  <c r="H48" i="1"/>
  <c r="F30" i="1"/>
  <c r="C58" i="1"/>
  <c r="K58" i="1"/>
  <c r="K50" i="1"/>
  <c r="C50" i="1"/>
  <c r="J66" i="1"/>
  <c r="C68" i="1"/>
  <c r="E56" i="1"/>
  <c r="K55" i="1"/>
  <c r="K59" i="1"/>
  <c r="C65" i="1"/>
  <c r="K65" i="1"/>
  <c r="I40" i="1"/>
  <c r="K41" i="1"/>
  <c r="C23" i="1"/>
  <c r="K23" i="1"/>
  <c r="E20" i="1"/>
  <c r="K28" i="1"/>
  <c r="C28" i="1"/>
  <c r="C70" i="1"/>
  <c r="K70" i="1"/>
  <c r="D48" i="1"/>
  <c r="C55" i="1"/>
  <c r="C60" i="1"/>
  <c r="K60" i="1"/>
  <c r="C43" i="1"/>
  <c r="C46" i="1"/>
  <c r="K46" i="1"/>
  <c r="C52" i="1"/>
  <c r="K52" i="1"/>
  <c r="I66" i="1"/>
  <c r="C54" i="1"/>
  <c r="C57" i="1"/>
  <c r="F56" i="1"/>
  <c r="K57" i="1"/>
  <c r="C51" i="1"/>
  <c r="H40" i="1"/>
  <c r="G30" i="1"/>
  <c r="I30" i="1"/>
  <c r="K27" i="1"/>
  <c r="C27" i="1"/>
  <c r="F20" i="1"/>
  <c r="C21" i="1"/>
  <c r="K21" i="1"/>
  <c r="I48" i="1"/>
  <c r="E66" i="1"/>
  <c r="C62" i="1"/>
  <c r="K62" i="1"/>
  <c r="K67" i="1"/>
  <c r="C61" i="1"/>
  <c r="K61" i="1"/>
  <c r="K63" i="1"/>
  <c r="H30" i="1"/>
  <c r="K19" i="1"/>
  <c r="C19" i="1"/>
  <c r="C29" i="1"/>
  <c r="K29" i="1"/>
  <c r="D14" i="1"/>
  <c r="E48" i="1"/>
  <c r="C41" i="1"/>
  <c r="C31" i="1"/>
  <c r="G20" i="1"/>
  <c r="K37" i="1"/>
  <c r="C63" i="1"/>
  <c r="J40" i="1"/>
  <c r="K44" i="1"/>
  <c r="C44" i="1"/>
  <c r="J14" i="1"/>
  <c r="C47" i="1"/>
  <c r="K47" i="1"/>
  <c r="K33" i="1"/>
  <c r="K39" i="1"/>
  <c r="D56" i="1"/>
  <c r="C69" i="1"/>
  <c r="K69" i="1"/>
  <c r="F66" i="1"/>
  <c r="J48" i="1"/>
  <c r="C38" i="1"/>
  <c r="K15" i="1"/>
  <c r="C15" i="1"/>
  <c r="F14" i="1"/>
  <c r="C32" i="1"/>
  <c r="K32" i="1"/>
  <c r="K35" i="1"/>
  <c r="C35" i="1"/>
  <c r="K25" i="1"/>
  <c r="C33" i="1"/>
  <c r="H20" i="1"/>
  <c r="C39" i="1"/>
  <c r="K18" i="1"/>
  <c r="K16" i="1"/>
  <c r="C16" i="1"/>
  <c r="G56" i="1"/>
  <c r="C64" i="1"/>
  <c r="D40" i="1"/>
  <c r="F40" i="1"/>
  <c r="C49" i="1"/>
  <c r="E14" i="1"/>
  <c r="C24" i="1"/>
  <c r="K24" i="1"/>
  <c r="K31" i="1"/>
  <c r="K56" i="1" l="1"/>
  <c r="C66" i="1"/>
  <c r="K40" i="1"/>
  <c r="K48" i="1"/>
  <c r="C20" i="1"/>
  <c r="D71" i="1"/>
  <c r="E71" i="1"/>
  <c r="H71" i="1"/>
  <c r="K30" i="1"/>
  <c r="G71" i="1"/>
  <c r="F71" i="1"/>
  <c r="K66" i="1"/>
  <c r="C56" i="1"/>
  <c r="C48" i="1"/>
  <c r="C14" i="1"/>
  <c r="C30" i="1"/>
  <c r="K14" i="1"/>
  <c r="C40" i="1"/>
  <c r="K20" i="1"/>
  <c r="I71" i="1"/>
  <c r="J71" i="1"/>
  <c r="C71" i="1" l="1"/>
  <c r="K71" i="1"/>
</calcChain>
</file>

<file path=xl/sharedStrings.xml><?xml version="1.0" encoding="utf-8"?>
<sst xmlns="http://schemas.openxmlformats.org/spreadsheetml/2006/main" count="85" uniqueCount="84">
  <si>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</si>
  <si>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</si>
  <si>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</si>
  <si>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</si>
  <si>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</si>
  <si>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</si>
  <si>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</si>
  <si>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</si>
  <si>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</si>
  <si>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</si>
  <si>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</si>
  <si>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</si>
  <si>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</si>
  <si>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</si>
  <si>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</si>
  <si>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</si>
  <si>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</si>
  <si>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</si>
  <si>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</si>
  <si>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</si>
  <si>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</si>
  <si>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</si>
  <si>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</si>
  <si>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</si>
  <si>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</si>
  <si>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</si>
  <si>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</si>
  <si>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</si>
  <si>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</si>
  <si>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</si>
  <si>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</si>
  <si>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</si>
  <si>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</si>
  <si>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</si>
  <si>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</si>
  <si>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</si>
  <si>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</si>
  <si>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</si>
  <si>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</si>
  <si>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</si>
  <si>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</si>
  <si>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</si>
  <si>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</si>
  <si>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</si>
  <si>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</si>
  <si>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</si>
  <si>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</si>
  <si>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</si>
  <si>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</si>
  <si>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</si>
  <si>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</si>
  <si>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</si>
  <si>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</si>
  <si>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</si>
  <si>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</si>
  <si>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</si>
  <si>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</si>
  <si>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</si>
  <si>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</si>
  <si>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</si>
  <si>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</si>
  <si>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</si>
  <si>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</si>
  <si>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</si>
  <si>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</si>
  <si>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</si>
  <si>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</si>
  <si>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</si>
  <si>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</si>
  <si>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</si>
  <si>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</si>
  <si>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</si>
  <si>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</si>
  <si>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</si>
  <si>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</si>
  <si>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</si>
  <si>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</si>
  <si>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</si>
  <si>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</si>
  <si>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</si>
  <si>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</si>
  <si>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</si>
  <si>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</si>
  <si>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Fecha de Registro: hasta el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</si>
</sst>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4" fontId="2" fillId="0" borderId="0" xfId="0" applyNumberFormat="1" applyFont="1"/>
    <xf numFmtId="43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605118</xdr:colOff>
      <xdr:row>4</xdr:row>
      <xdr:rowOff>123266</xdr:rowOff>
    </xdr:from>
    <xdr:to>
      <xdr:col>1</xdr:col>
      <xdr:colOff>2431677</xdr:colOff>
      <xdr:row>8</xdr:row>
      <xdr:rowOff>123374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605118" y="1064560"/>
          <a:ext cx="1826559" cy="90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403412</xdr:colOff>
      <xdr:row>5</xdr:row>
      <xdr:rowOff>11205</xdr:rowOff>
    </xdr:from>
    <xdr:to>
      <xdr:col>10</xdr:col>
      <xdr:colOff>851646</xdr:colOff>
      <xdr:row>8</xdr:row>
      <xdr:rowOff>145675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0559" y="1187823"/>
          <a:ext cx="1546411" cy="806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FE%20721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/>
          <cell r="D12"/>
          <cell r="E12">
            <v>397218435.00349998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354421683.00349998</v>
          </cell>
        </row>
        <row r="14">
          <cell r="C14" t="str">
            <v>2.1.1</v>
          </cell>
          <cell r="D14" t="str">
            <v>REMUNERACIONES</v>
          </cell>
          <cell r="E14">
            <v>272309821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212943456</v>
          </cell>
        </row>
        <row r="16">
          <cell r="C16" t="str">
            <v>2.1.1.1.01</v>
          </cell>
          <cell r="D16" t="str">
            <v>Sueldos Fijos</v>
          </cell>
          <cell r="E16">
            <v>212943456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34801200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25501200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9300000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588654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588655</v>
          </cell>
        </row>
        <row r="32">
          <cell r="C32" t="str">
            <v>2.1.2</v>
          </cell>
          <cell r="D32" t="str">
            <v>SOBRESUELDOS</v>
          </cell>
          <cell r="E32">
            <v>43866232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43866232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38245630.003499992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17797820.3935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17797820.3935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17883575.879999999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17883575.879999999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2564233.73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2564233.73</v>
          </cell>
        </row>
        <row r="63">
          <cell r="C63">
            <v>2.2000000000000002</v>
          </cell>
          <cell r="D63" t="str">
            <v>CONTRATACION DE SERVICIOS</v>
          </cell>
          <cell r="E63">
            <v>32376491</v>
          </cell>
        </row>
        <row r="64">
          <cell r="C64" t="str">
            <v>2.2.1</v>
          </cell>
          <cell r="D64" t="str">
            <v>SERVICIOS BÁSICOS</v>
          </cell>
          <cell r="E64">
            <v>22296543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</row>
        <row r="75">
          <cell r="C75" t="str">
            <v>2.2.1.6</v>
          </cell>
          <cell r="D75" t="str">
            <v>Electricidad</v>
          </cell>
          <cell r="E75">
            <v>11974640</v>
          </cell>
        </row>
        <row r="76">
          <cell r="C76" t="str">
            <v>2.2.1.6.01</v>
          </cell>
          <cell r="D76" t="str">
            <v>Energia Eléctrica</v>
          </cell>
          <cell r="E76">
            <v>11974640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1497818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271999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271999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271999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2240371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1024011</v>
          </cell>
        </row>
        <row r="131">
          <cell r="C131" t="str">
            <v>2.2.6.3.01</v>
          </cell>
          <cell r="D131" t="str">
            <v>Seguros de Personas</v>
          </cell>
          <cell r="E131">
            <v>1024011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216360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216360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3435019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1370000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2065019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333385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848597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867637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1836618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1288618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830818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350000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798123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7014508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198308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300000</v>
          </cell>
        </row>
        <row r="216">
          <cell r="C216" t="str">
            <v>2.3.3.1</v>
          </cell>
          <cell r="D216" t="str">
            <v>Papel de escritorio</v>
          </cell>
          <cell r="E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4177600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4146600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</row>
        <row r="259">
          <cell r="C259" t="str">
            <v>2.3.7.1.05</v>
          </cell>
          <cell r="D259" t="str">
            <v>Aceites y Grasas</v>
          </cell>
          <cell r="E259">
            <v>1000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31000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25000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1375000</v>
          </cell>
        </row>
        <row r="273">
          <cell r="C273" t="str">
            <v>2.3.9.1</v>
          </cell>
          <cell r="D273" t="str">
            <v>Material para limpieza e higiene</v>
          </cell>
          <cell r="E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350000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300000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5000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5000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200000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200000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500000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500000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70000</v>
          </cell>
        </row>
        <row r="290">
          <cell r="C290" t="str">
            <v>2.3.9.8.01</v>
          </cell>
          <cell r="D290" t="str">
            <v>Repuestos</v>
          </cell>
          <cell r="E290">
            <v>50000</v>
          </cell>
        </row>
        <row r="291">
          <cell r="C291" t="str">
            <v>2.3.9.8.02</v>
          </cell>
          <cell r="D291" t="str">
            <v>Accesorios</v>
          </cell>
          <cell r="E291">
            <v>20000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220000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70000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150000</v>
          </cell>
        </row>
        <row r="298">
          <cell r="C298">
            <v>2.4</v>
          </cell>
          <cell r="D298" t="str">
            <v>TRANSFERENCIAS CORRIENTES</v>
          </cell>
          <cell r="E298">
            <v>500000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500000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500000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500000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2605753</v>
          </cell>
        </row>
        <row r="323">
          <cell r="C323" t="str">
            <v>2.6.1</v>
          </cell>
          <cell r="D323" t="str">
            <v>MOBILIARIO Y EQUIPO</v>
          </cell>
          <cell r="E323">
            <v>460000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200000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200000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200000</v>
          </cell>
        </row>
        <row r="331">
          <cell r="C331" t="str">
            <v>2.6.1.4.01</v>
          </cell>
          <cell r="D331" t="str">
            <v>Electrodomésticos</v>
          </cell>
          <cell r="E331">
            <v>200000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60000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60000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</row>
        <row r="346">
          <cell r="C346" t="str">
            <v>2.6.3.2</v>
          </cell>
          <cell r="D346" t="str">
            <v>Instrumental medico y de laboratio</v>
          </cell>
          <cell r="E346"/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859000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9000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9000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250000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250000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500000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500000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80000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80000</v>
          </cell>
        </row>
        <row r="370">
          <cell r="C370" t="str">
            <v>2.6.5.8</v>
          </cell>
          <cell r="D370" t="str">
            <v>Otros equipos</v>
          </cell>
          <cell r="E370">
            <v>20000</v>
          </cell>
        </row>
        <row r="371">
          <cell r="C371" t="str">
            <v>2.6.5.8.01</v>
          </cell>
          <cell r="D371" t="str">
            <v>Otros equipos</v>
          </cell>
          <cell r="E371">
            <v>20000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1196753</v>
          </cell>
        </row>
        <row r="373">
          <cell r="C373" t="str">
            <v>2.6.6.1</v>
          </cell>
          <cell r="D373" t="str">
            <v>Equipos de defensa</v>
          </cell>
          <cell r="E373">
            <v>746753</v>
          </cell>
        </row>
        <row r="374">
          <cell r="C374" t="str">
            <v>2.6.6.1.01</v>
          </cell>
          <cell r="D374" t="str">
            <v>Equipos de defensa</v>
          </cell>
          <cell r="E374">
            <v>746753</v>
          </cell>
        </row>
        <row r="375">
          <cell r="C375" t="str">
            <v>2.6.6.2</v>
          </cell>
          <cell r="D375" t="str">
            <v>Equipos de Seguridad</v>
          </cell>
          <cell r="E375">
            <v>450000</v>
          </cell>
        </row>
        <row r="376">
          <cell r="C376" t="str">
            <v>2.6.6.2.01</v>
          </cell>
          <cell r="D376" t="str">
            <v>Equipos de Seguridad</v>
          </cell>
          <cell r="E376">
            <v>450000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300000</v>
          </cell>
        </row>
        <row r="397">
          <cell r="C397" t="str">
            <v>2.7.1</v>
          </cell>
          <cell r="D397" t="str">
            <v>OBRAS EN EDIFICACIONES</v>
          </cell>
          <cell r="E397">
            <v>300000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300000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300000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Ejecución CONS 2023"/>
      <sheetName val="Ejecutado Devengado 2022"/>
      <sheetName val="Plantilla Ejecución O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C12"/>
          <cell r="D12"/>
          <cell r="E12">
            <v>417946235.00350004</v>
          </cell>
          <cell r="F12">
            <v>1793491.2</v>
          </cell>
          <cell r="G12">
            <v>56597371.750000007</v>
          </cell>
          <cell r="H12">
            <v>30835326.529999997</v>
          </cell>
          <cell r="I12">
            <v>29811837.390000001</v>
          </cell>
          <cell r="J12">
            <v>46223876.340000004</v>
          </cell>
          <cell r="K12">
            <v>18610307.48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354421683.00350004</v>
          </cell>
          <cell r="F13">
            <v>0</v>
          </cell>
          <cell r="G13">
            <v>53377675.940000005</v>
          </cell>
          <cell r="H13">
            <v>26250731.289999999</v>
          </cell>
          <cell r="I13">
            <v>26401038.710000001</v>
          </cell>
          <cell r="J13">
            <v>41093721.340000004</v>
          </cell>
          <cell r="K13">
            <v>18610307.48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269628222.34000003</v>
          </cell>
          <cell r="F14">
            <v>0</v>
          </cell>
          <cell r="G14">
            <v>45482691.740000002</v>
          </cell>
          <cell r="H14">
            <v>22304804.209999997</v>
          </cell>
          <cell r="I14">
            <v>22215295.050000001</v>
          </cell>
          <cell r="J14">
            <v>22117699.940000001</v>
          </cell>
          <cell r="K14">
            <v>18610307.48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208562752.74000001</v>
          </cell>
          <cell r="F15">
            <v>0</v>
          </cell>
          <cell r="G15">
            <v>37645568.120000005</v>
          </cell>
          <cell r="H15">
            <v>18591141.559999999</v>
          </cell>
          <cell r="I15">
            <v>18433067.560000002</v>
          </cell>
          <cell r="J15">
            <v>18345532.440000001</v>
          </cell>
          <cell r="K15">
            <v>18610307.48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208562752.74000001</v>
          </cell>
          <cell r="F16">
            <v>0</v>
          </cell>
          <cell r="G16">
            <v>37645568.120000005</v>
          </cell>
          <cell r="H16">
            <v>18591141.559999999</v>
          </cell>
          <cell r="I16">
            <v>18433067.560000002</v>
          </cell>
          <cell r="J16">
            <v>18345532.440000001</v>
          </cell>
          <cell r="K16">
            <v>18610307.48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35922855</v>
          </cell>
          <cell r="F17">
            <v>0</v>
          </cell>
          <cell r="G17">
            <v>6761700</v>
          </cell>
          <cell r="H17">
            <v>3529167.5</v>
          </cell>
          <cell r="I17">
            <v>3529167.5</v>
          </cell>
          <cell r="J17">
            <v>3619167.5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25021200</v>
          </cell>
          <cell r="F22">
            <v>0</v>
          </cell>
          <cell r="G22">
            <v>4370200</v>
          </cell>
          <cell r="H22">
            <v>2010100</v>
          </cell>
          <cell r="I22">
            <v>2010100</v>
          </cell>
          <cell r="J22">
            <v>2010100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10656655</v>
          </cell>
          <cell r="F23">
            <v>0</v>
          </cell>
          <cell r="G23">
            <v>2391500</v>
          </cell>
          <cell r="H23">
            <v>1519067.5</v>
          </cell>
          <cell r="I23">
            <v>1519067.5</v>
          </cell>
          <cell r="J23">
            <v>1609067.5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245000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2413449.6</v>
          </cell>
          <cell r="F25">
            <v>0</v>
          </cell>
          <cell r="G25">
            <v>306000</v>
          </cell>
          <cell r="H25">
            <v>153000</v>
          </cell>
          <cell r="I25">
            <v>153000</v>
          </cell>
          <cell r="J25">
            <v>153000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2413449.6</v>
          </cell>
          <cell r="F26">
            <v>0</v>
          </cell>
          <cell r="G26">
            <v>306000</v>
          </cell>
          <cell r="H26">
            <v>153000</v>
          </cell>
          <cell r="I26">
            <v>153000</v>
          </cell>
          <cell r="J26">
            <v>153000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  <cell r="F29">
            <v>0</v>
          </cell>
          <cell r="G29">
            <v>769423.62</v>
          </cell>
          <cell r="H29">
            <v>31495.15</v>
          </cell>
          <cell r="I29">
            <v>100059.99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751000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426309</v>
          </cell>
          <cell r="F31">
            <v>0</v>
          </cell>
          <cell r="G31">
            <v>126423.62</v>
          </cell>
          <cell r="H31">
            <v>31495.15</v>
          </cell>
          <cell r="I31">
            <v>100059.99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43866232</v>
          </cell>
          <cell r="F32">
            <v>0</v>
          </cell>
          <cell r="G32">
            <v>1095000</v>
          </cell>
          <cell r="H32">
            <v>559500</v>
          </cell>
          <cell r="I32">
            <v>811000</v>
          </cell>
          <cell r="J32">
            <v>15571817.189999999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43866232</v>
          </cell>
          <cell r="F33">
            <v>0</v>
          </cell>
          <cell r="G33">
            <v>1095000</v>
          </cell>
          <cell r="H33">
            <v>559500</v>
          </cell>
          <cell r="I33">
            <v>811000</v>
          </cell>
          <cell r="J33">
            <v>15571817.189999999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  <cell r="F37">
            <v>0</v>
          </cell>
          <cell r="G37">
            <v>1095000</v>
          </cell>
          <cell r="H37">
            <v>559500</v>
          </cell>
          <cell r="I37">
            <v>551000</v>
          </cell>
          <cell r="J37">
            <v>572000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14999817.189999999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260000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40927228.663500004</v>
          </cell>
          <cell r="F56">
            <v>0</v>
          </cell>
          <cell r="G56">
            <v>6799984.2000000002</v>
          </cell>
          <cell r="H56">
            <v>3386427.0800000005</v>
          </cell>
          <cell r="I56">
            <v>3374743.66</v>
          </cell>
          <cell r="J56">
            <v>3404204.2099999995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19033202.7535</v>
          </cell>
          <cell r="F57">
            <v>0</v>
          </cell>
          <cell r="G57">
            <v>3148847.72</v>
          </cell>
          <cell r="H57">
            <v>1568516.12</v>
          </cell>
          <cell r="I57">
            <v>1561290.7800000003</v>
          </cell>
          <cell r="J57">
            <v>1574946.91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19033202.7535</v>
          </cell>
          <cell r="F58">
            <v>0</v>
          </cell>
          <cell r="G58">
            <v>3148847.72</v>
          </cell>
          <cell r="H58">
            <v>1568516.12</v>
          </cell>
          <cell r="I58">
            <v>1561290.7800000003</v>
          </cell>
          <cell r="J58">
            <v>1574946.91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19120700.669999998</v>
          </cell>
          <cell r="F59">
            <v>0</v>
          </cell>
          <cell r="G59">
            <v>3174642.1</v>
          </cell>
          <cell r="H59">
            <v>1581404.9700000002</v>
          </cell>
          <cell r="I59">
            <v>1570181.72</v>
          </cell>
          <cell r="J59">
            <v>1583857.1099999999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19120700.669999998</v>
          </cell>
          <cell r="F60">
            <v>0</v>
          </cell>
          <cell r="G60">
            <v>3174642.1</v>
          </cell>
          <cell r="H60">
            <v>1581404.9700000002</v>
          </cell>
          <cell r="I60">
            <v>1570181.72</v>
          </cell>
          <cell r="J60">
            <v>1583857.1099999999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2773325.24</v>
          </cell>
          <cell r="F61">
            <v>0</v>
          </cell>
          <cell r="G61">
            <v>476494.38</v>
          </cell>
          <cell r="H61">
            <v>236505.99000000002</v>
          </cell>
          <cell r="I61">
            <v>243271.16</v>
          </cell>
          <cell r="J61">
            <v>245400.19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2773325.24</v>
          </cell>
          <cell r="F62">
            <v>0</v>
          </cell>
          <cell r="G62">
            <v>476494.38</v>
          </cell>
          <cell r="H62">
            <v>236505.99000000002</v>
          </cell>
          <cell r="I62">
            <v>243271.16</v>
          </cell>
          <cell r="J62">
            <v>245400.19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43666647</v>
          </cell>
          <cell r="F63">
            <v>1785031.2</v>
          </cell>
          <cell r="G63">
            <v>2632092.11</v>
          </cell>
          <cell r="H63">
            <v>2904808.26</v>
          </cell>
          <cell r="I63">
            <v>2832861.61</v>
          </cell>
          <cell r="J63">
            <v>2559450.7400000002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2.2.1</v>
          </cell>
          <cell r="D64" t="str">
            <v>SERVICIOS BÁSICOS</v>
          </cell>
          <cell r="E64">
            <v>23796643</v>
          </cell>
          <cell r="F64">
            <v>1488673.22</v>
          </cell>
          <cell r="G64">
            <v>1412573.3599999999</v>
          </cell>
          <cell r="H64">
            <v>1830305.0999999999</v>
          </cell>
          <cell r="I64">
            <v>1561067.72</v>
          </cell>
          <cell r="J64">
            <v>2003033.96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100</v>
          </cell>
          <cell r="F67">
            <v>0</v>
          </cell>
          <cell r="G67">
            <v>0</v>
          </cell>
          <cell r="H67">
            <v>6.5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100</v>
          </cell>
          <cell r="F68">
            <v>0</v>
          </cell>
          <cell r="G68">
            <v>0</v>
          </cell>
          <cell r="H68">
            <v>6.5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108054.34</v>
          </cell>
          <cell r="I69">
            <v>22002.97</v>
          </cell>
          <cell r="J69">
            <v>111349.98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108054.34</v>
          </cell>
          <cell r="I70">
            <v>22002.97</v>
          </cell>
          <cell r="J70">
            <v>111349.98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792381.07</v>
          </cell>
          <cell r="I73">
            <v>474175.75</v>
          </cell>
          <cell r="J73">
            <v>793481.8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792381.07</v>
          </cell>
          <cell r="I74">
            <v>474175.75</v>
          </cell>
          <cell r="J74">
            <v>793481.8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13474640</v>
          </cell>
          <cell r="F75">
            <v>775027.91</v>
          </cell>
          <cell r="G75">
            <v>899587.32</v>
          </cell>
          <cell r="H75">
            <v>919121.19</v>
          </cell>
          <cell r="I75">
            <v>1050981</v>
          </cell>
          <cell r="J75">
            <v>1058435.18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13474640</v>
          </cell>
          <cell r="F76">
            <v>775027.91</v>
          </cell>
          <cell r="G76">
            <v>899587.32</v>
          </cell>
          <cell r="H76">
            <v>919121.19</v>
          </cell>
          <cell r="I76">
            <v>1050981</v>
          </cell>
          <cell r="J76">
            <v>1058435.18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10742</v>
          </cell>
          <cell r="I77">
            <v>13908</v>
          </cell>
          <cell r="J77">
            <v>17267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10742</v>
          </cell>
          <cell r="I78">
            <v>13908</v>
          </cell>
          <cell r="J78">
            <v>17267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22500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22500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2697818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2000000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2000000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400000</v>
          </cell>
          <cell r="F91">
            <v>0</v>
          </cell>
          <cell r="G91">
            <v>0</v>
          </cell>
          <cell r="H91">
            <v>0</v>
          </cell>
          <cell r="I91">
            <v>25000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100000</v>
          </cell>
          <cell r="F92">
            <v>0</v>
          </cell>
          <cell r="G92">
            <v>0</v>
          </cell>
          <cell r="H92">
            <v>0</v>
          </cell>
          <cell r="I92">
            <v>25000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100000</v>
          </cell>
          <cell r="F93">
            <v>0</v>
          </cell>
          <cell r="G93">
            <v>0</v>
          </cell>
          <cell r="H93">
            <v>0</v>
          </cell>
          <cell r="I93">
            <v>25000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300000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300000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2940371</v>
          </cell>
          <cell r="F125">
            <v>72298.240000000005</v>
          </cell>
          <cell r="G125">
            <v>74284</v>
          </cell>
          <cell r="H125">
            <v>74284</v>
          </cell>
          <cell r="I125">
            <v>82222.559999999998</v>
          </cell>
          <cell r="J125">
            <v>79294.880000000005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700000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700000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800000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1324011</v>
          </cell>
          <cell r="F130">
            <v>72298.240000000005</v>
          </cell>
          <cell r="G130">
            <v>74284</v>
          </cell>
          <cell r="H130">
            <v>74284</v>
          </cell>
          <cell r="I130">
            <v>82222.559999999998</v>
          </cell>
          <cell r="J130">
            <v>79294.880000000005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1324011</v>
          </cell>
          <cell r="F131">
            <v>72298.240000000005</v>
          </cell>
          <cell r="G131">
            <v>74284</v>
          </cell>
          <cell r="H131">
            <v>74284</v>
          </cell>
          <cell r="I131">
            <v>82222.559999999998</v>
          </cell>
          <cell r="J131">
            <v>79294.880000000005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116360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116360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8639074</v>
          </cell>
          <cell r="F138">
            <v>162699.74000000002</v>
          </cell>
          <cell r="G138">
            <v>515546.29000000004</v>
          </cell>
          <cell r="H138">
            <v>539527.51</v>
          </cell>
          <cell r="I138">
            <v>369648.14</v>
          </cell>
          <cell r="J138">
            <v>246058.23999999999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3075000</v>
          </cell>
          <cell r="F139">
            <v>0</v>
          </cell>
          <cell r="G139">
            <v>177959.98</v>
          </cell>
          <cell r="H139">
            <v>177959.98</v>
          </cell>
          <cell r="I139">
            <v>177959.97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2200000</v>
          </cell>
          <cell r="F141">
            <v>0</v>
          </cell>
          <cell r="G141">
            <v>177959.98</v>
          </cell>
          <cell r="H141">
            <v>177959.98</v>
          </cell>
          <cell r="I141">
            <v>177959.97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5564074</v>
          </cell>
          <cell r="F148">
            <v>162699.74000000002</v>
          </cell>
          <cell r="G148">
            <v>337586.31000000006</v>
          </cell>
          <cell r="H148">
            <v>361567.53</v>
          </cell>
          <cell r="I148">
            <v>191688.17</v>
          </cell>
          <cell r="J148">
            <v>246058.23999999999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515400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1738385</v>
          </cell>
          <cell r="F154">
            <v>18093.57</v>
          </cell>
          <cell r="G154">
            <v>21172.14</v>
          </cell>
          <cell r="H154">
            <v>45211.360000000001</v>
          </cell>
          <cell r="I154">
            <v>8732</v>
          </cell>
          <cell r="J154">
            <v>129179.24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1900000</v>
          </cell>
          <cell r="F155">
            <v>0</v>
          </cell>
          <cell r="G155">
            <v>171808</v>
          </cell>
          <cell r="H155">
            <v>171750</v>
          </cell>
          <cell r="I155">
            <v>38350</v>
          </cell>
          <cell r="J155">
            <v>116879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1310289</v>
          </cell>
          <cell r="F156">
            <v>144606.17000000001</v>
          </cell>
          <cell r="G156">
            <v>144606.17000000001</v>
          </cell>
          <cell r="H156">
            <v>144606.17000000001</v>
          </cell>
          <cell r="I156">
            <v>144606.17000000001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100000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4119618</v>
          </cell>
          <cell r="F160">
            <v>61360</v>
          </cell>
          <cell r="G160">
            <v>246016.46</v>
          </cell>
          <cell r="H160">
            <v>245223.66</v>
          </cell>
          <cell r="I160">
            <v>650255.18999999994</v>
          </cell>
          <cell r="J160">
            <v>231063.66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3286618</v>
          </cell>
          <cell r="F169">
            <v>0</v>
          </cell>
          <cell r="G169">
            <v>231063.66</v>
          </cell>
          <cell r="H169">
            <v>231063.66</v>
          </cell>
          <cell r="I169">
            <v>342280.5</v>
          </cell>
          <cell r="J169">
            <v>231063.66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1250000</v>
          </cell>
          <cell r="F170">
            <v>0</v>
          </cell>
          <cell r="G170">
            <v>64900</v>
          </cell>
          <cell r="H170">
            <v>64900</v>
          </cell>
          <cell r="I170">
            <v>64900</v>
          </cell>
          <cell r="J170">
            <v>64900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5800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2030818</v>
          </cell>
          <cell r="F172">
            <v>0</v>
          </cell>
          <cell r="G172">
            <v>166163.66</v>
          </cell>
          <cell r="H172">
            <v>166163.66</v>
          </cell>
          <cell r="I172">
            <v>277380.5</v>
          </cell>
          <cell r="J172">
            <v>166163.66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658000</v>
          </cell>
          <cell r="F178">
            <v>61360</v>
          </cell>
          <cell r="G178">
            <v>14952.8</v>
          </cell>
          <cell r="H178">
            <v>14160</v>
          </cell>
          <cell r="I178">
            <v>307974.69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  <cell r="F180">
            <v>61360</v>
          </cell>
          <cell r="G180">
            <v>14952.8</v>
          </cell>
          <cell r="H180">
            <v>14160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308000</v>
          </cell>
          <cell r="F183">
            <v>0</v>
          </cell>
          <cell r="G183">
            <v>0</v>
          </cell>
          <cell r="H183">
            <v>0</v>
          </cell>
          <cell r="I183">
            <v>307974.69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1073123</v>
          </cell>
          <cell r="F191">
            <v>0</v>
          </cell>
          <cell r="G191">
            <v>383672</v>
          </cell>
          <cell r="H191">
            <v>215467.99</v>
          </cell>
          <cell r="I191">
            <v>144668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275000</v>
          </cell>
          <cell r="F192">
            <v>0</v>
          </cell>
          <cell r="G192">
            <v>0</v>
          </cell>
          <cell r="H192">
            <v>0</v>
          </cell>
          <cell r="I192">
            <v>144668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275000</v>
          </cell>
          <cell r="F193">
            <v>0</v>
          </cell>
          <cell r="G193">
            <v>0</v>
          </cell>
          <cell r="H193">
            <v>0</v>
          </cell>
          <cell r="I193">
            <v>144668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  <cell r="F195">
            <v>0</v>
          </cell>
          <cell r="G195">
            <v>383672</v>
          </cell>
          <cell r="H195">
            <v>215467.99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  <cell r="F196">
            <v>0</v>
          </cell>
          <cell r="G196">
            <v>383672</v>
          </cell>
          <cell r="H196">
            <v>215467.99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16216352</v>
          </cell>
          <cell r="F199">
            <v>8460</v>
          </cell>
          <cell r="G199">
            <v>178691.96</v>
          </cell>
          <cell r="H199">
            <v>2046198.68</v>
          </cell>
          <cell r="I199">
            <v>577937.06999999995</v>
          </cell>
          <cell r="J199">
            <v>1123013.92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673600</v>
          </cell>
          <cell r="F200">
            <v>8460</v>
          </cell>
          <cell r="G200">
            <v>178691.96</v>
          </cell>
          <cell r="H200">
            <v>269101.10000000003</v>
          </cell>
          <cell r="I200">
            <v>0</v>
          </cell>
          <cell r="J200">
            <v>26281.98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660000</v>
          </cell>
          <cell r="F201">
            <v>8460</v>
          </cell>
          <cell r="G201">
            <v>178691.96</v>
          </cell>
          <cell r="H201">
            <v>260992.7</v>
          </cell>
          <cell r="I201">
            <v>0</v>
          </cell>
          <cell r="J201">
            <v>26281.98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660000</v>
          </cell>
          <cell r="F202">
            <v>8460</v>
          </cell>
          <cell r="G202">
            <v>178691.96</v>
          </cell>
          <cell r="H202">
            <v>260992.7</v>
          </cell>
          <cell r="I202">
            <v>0</v>
          </cell>
          <cell r="J202">
            <v>26281.98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13600</v>
          </cell>
          <cell r="F203">
            <v>0</v>
          </cell>
          <cell r="G203">
            <v>0</v>
          </cell>
          <cell r="H203">
            <v>8108.4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13600</v>
          </cell>
          <cell r="F204">
            <v>0</v>
          </cell>
          <cell r="G204">
            <v>0</v>
          </cell>
          <cell r="H204">
            <v>8108.4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279008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2.3.2.2</v>
          </cell>
          <cell r="D209" t="str">
            <v>Acabados textiles</v>
          </cell>
          <cell r="E209">
            <v>156000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2.3.2.2.01</v>
          </cell>
          <cell r="D210" t="str">
            <v>Acabados textiles</v>
          </cell>
          <cell r="E210">
            <v>156000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14700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14700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1830000</v>
          </cell>
          <cell r="F215">
            <v>0</v>
          </cell>
          <cell r="G215">
            <v>0</v>
          </cell>
          <cell r="H215">
            <v>642665.72</v>
          </cell>
          <cell r="I215">
            <v>421930.5</v>
          </cell>
          <cell r="J215">
            <v>95849.66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2.3.3.1</v>
          </cell>
          <cell r="D216" t="str">
            <v>Papel de escritorio</v>
          </cell>
          <cell r="E216">
            <v>17000</v>
          </cell>
          <cell r="F216">
            <v>0</v>
          </cell>
          <cell r="G216">
            <v>0</v>
          </cell>
          <cell r="H216">
            <v>5367.82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17000</v>
          </cell>
          <cell r="F217">
            <v>0</v>
          </cell>
          <cell r="G217">
            <v>0</v>
          </cell>
          <cell r="H217">
            <v>5367.82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800000</v>
          </cell>
          <cell r="F218">
            <v>0</v>
          </cell>
          <cell r="G218">
            <v>0</v>
          </cell>
          <cell r="H218">
            <v>235844.18</v>
          </cell>
          <cell r="I218">
            <v>59539.5</v>
          </cell>
          <cell r="J218">
            <v>69489.37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800000</v>
          </cell>
          <cell r="F219">
            <v>0</v>
          </cell>
          <cell r="G219">
            <v>0</v>
          </cell>
          <cell r="H219">
            <v>235844.18</v>
          </cell>
          <cell r="I219">
            <v>59539.5</v>
          </cell>
          <cell r="J219">
            <v>69489.37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150000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150000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863000</v>
          </cell>
          <cell r="F222">
            <v>0</v>
          </cell>
          <cell r="G222">
            <v>0</v>
          </cell>
          <cell r="H222">
            <v>401453.72</v>
          </cell>
          <cell r="I222">
            <v>0</v>
          </cell>
          <cell r="J222">
            <v>26360.29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863000</v>
          </cell>
          <cell r="F223">
            <v>0</v>
          </cell>
          <cell r="G223">
            <v>0</v>
          </cell>
          <cell r="H223">
            <v>401453.72</v>
          </cell>
          <cell r="I223">
            <v>0</v>
          </cell>
          <cell r="J223">
            <v>26360.29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110000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110000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110000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6000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6000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6000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487600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7600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7000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480000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2.3.6.3.04</v>
          </cell>
          <cell r="D252" t="str">
            <v>Herramientas menores</v>
          </cell>
          <cell r="E252">
            <v>190000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 t="str">
            <v>2.3.6.3.06</v>
          </cell>
          <cell r="D253" t="str">
            <v>Productos metálicos</v>
          </cell>
          <cell r="E253">
            <v>290000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6150200</v>
          </cell>
          <cell r="F254">
            <v>0</v>
          </cell>
          <cell r="G254">
            <v>0</v>
          </cell>
          <cell r="H254">
            <v>35202.44</v>
          </cell>
          <cell r="I254">
            <v>34666.589999999997</v>
          </cell>
          <cell r="J254">
            <v>796654.84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4151200</v>
          </cell>
          <cell r="F255">
            <v>0</v>
          </cell>
          <cell r="G255">
            <v>0</v>
          </cell>
          <cell r="H255">
            <v>34482.400000000001</v>
          </cell>
          <cell r="I255">
            <v>20664</v>
          </cell>
          <cell r="J255">
            <v>11070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  <cell r="F258">
            <v>0</v>
          </cell>
          <cell r="G258">
            <v>0</v>
          </cell>
          <cell r="H258">
            <v>30258</v>
          </cell>
          <cell r="I258">
            <v>20664</v>
          </cell>
          <cell r="J258">
            <v>11070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2.3.7.1.05</v>
          </cell>
          <cell r="D259" t="str">
            <v>Aceites y Grasas</v>
          </cell>
          <cell r="E259">
            <v>5600</v>
          </cell>
          <cell r="F259">
            <v>0</v>
          </cell>
          <cell r="G259">
            <v>0</v>
          </cell>
          <cell r="H259">
            <v>4224.3999999999996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1999000</v>
          </cell>
          <cell r="F263">
            <v>0</v>
          </cell>
          <cell r="G263">
            <v>0</v>
          </cell>
          <cell r="H263">
            <v>720.04</v>
          </cell>
          <cell r="I263">
            <v>14002.59</v>
          </cell>
          <cell r="J263">
            <v>785584.84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70000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11814.75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10000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35000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1818000</v>
          </cell>
          <cell r="F269">
            <v>0</v>
          </cell>
          <cell r="G269">
            <v>0</v>
          </cell>
          <cell r="H269">
            <v>0</v>
          </cell>
          <cell r="I269">
            <v>1577.19</v>
          </cell>
          <cell r="J269">
            <v>772546.1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60000</v>
          </cell>
          <cell r="F271">
            <v>0</v>
          </cell>
          <cell r="G271">
            <v>0</v>
          </cell>
          <cell r="H271">
            <v>720.04</v>
          </cell>
          <cell r="I271">
            <v>12425.4</v>
          </cell>
          <cell r="J271">
            <v>1223.99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6679944</v>
          </cell>
          <cell r="F272">
            <v>0</v>
          </cell>
          <cell r="G272">
            <v>0</v>
          </cell>
          <cell r="H272">
            <v>1099229.42</v>
          </cell>
          <cell r="I272">
            <v>121339.98</v>
          </cell>
          <cell r="J272">
            <v>204227.44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2.3.9.1</v>
          </cell>
          <cell r="D273" t="str">
            <v xml:space="preserve">Material para limpieza </v>
          </cell>
          <cell r="E273">
            <v>980000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63269.83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900000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26842.400000000001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80000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36427.43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901000</v>
          </cell>
          <cell r="F276">
            <v>0</v>
          </cell>
          <cell r="G276">
            <v>0</v>
          </cell>
          <cell r="H276">
            <v>171895.03</v>
          </cell>
          <cell r="I276">
            <v>26054.98</v>
          </cell>
          <cell r="J276">
            <v>5664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851000</v>
          </cell>
          <cell r="F277">
            <v>0</v>
          </cell>
          <cell r="G277">
            <v>0</v>
          </cell>
          <cell r="H277">
            <v>170833.03</v>
          </cell>
          <cell r="I277">
            <v>26054.98</v>
          </cell>
          <cell r="J277">
            <v>5664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  <cell r="F278">
            <v>0</v>
          </cell>
          <cell r="G278">
            <v>0</v>
          </cell>
          <cell r="H278">
            <v>1062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66000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1486.8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66000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1486.8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25000</v>
          </cell>
          <cell r="F281">
            <v>0</v>
          </cell>
          <cell r="G281">
            <v>0</v>
          </cell>
          <cell r="H281">
            <v>1180</v>
          </cell>
          <cell r="I281">
            <v>2655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25000</v>
          </cell>
          <cell r="F282">
            <v>0</v>
          </cell>
          <cell r="G282">
            <v>0</v>
          </cell>
          <cell r="H282">
            <v>1180</v>
          </cell>
          <cell r="I282">
            <v>2655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500000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97807.13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500000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97807.13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2637944</v>
          </cell>
          <cell r="F285">
            <v>0</v>
          </cell>
          <cell r="G285">
            <v>0</v>
          </cell>
          <cell r="H285">
            <v>891136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2637944</v>
          </cell>
          <cell r="F286">
            <v>0</v>
          </cell>
          <cell r="G286">
            <v>0</v>
          </cell>
          <cell r="H286">
            <v>891136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275000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2.3.9.8.01</v>
          </cell>
          <cell r="D290" t="str">
            <v>Repuestos</v>
          </cell>
          <cell r="E290">
            <v>55000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2.3.9.8.02</v>
          </cell>
          <cell r="D291" t="str">
            <v>Accesorios</v>
          </cell>
          <cell r="E291">
            <v>220000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1265000</v>
          </cell>
          <cell r="F292">
            <v>0</v>
          </cell>
          <cell r="G292">
            <v>0</v>
          </cell>
          <cell r="H292">
            <v>35018.39</v>
          </cell>
          <cell r="I292">
            <v>92630</v>
          </cell>
          <cell r="J292">
            <v>35999.68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25000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320000</v>
          </cell>
          <cell r="F296">
            <v>0</v>
          </cell>
          <cell r="G296">
            <v>0</v>
          </cell>
          <cell r="H296">
            <v>23418.99</v>
          </cell>
          <cell r="I296">
            <v>89090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920000</v>
          </cell>
          <cell r="F297">
            <v>0</v>
          </cell>
          <cell r="G297">
            <v>0</v>
          </cell>
          <cell r="H297">
            <v>11599.4</v>
          </cell>
          <cell r="I297">
            <v>3540</v>
          </cell>
          <cell r="J297">
            <v>35999.68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>
            <v>2.4</v>
          </cell>
          <cell r="D298" t="str">
            <v>TRANSFERENCIAS CORRIENTES</v>
          </cell>
          <cell r="E298">
            <v>0</v>
          </cell>
          <cell r="F298">
            <v>0</v>
          </cell>
          <cell r="G298">
            <v>408911.74</v>
          </cell>
          <cell r="H298">
            <v>-408911.74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0</v>
          </cell>
          <cell r="F317">
            <v>0</v>
          </cell>
          <cell r="G317">
            <v>408911.74</v>
          </cell>
          <cell r="H317">
            <v>-408911.74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0</v>
          </cell>
          <cell r="F320">
            <v>0</v>
          </cell>
          <cell r="G320">
            <v>408911.74</v>
          </cell>
          <cell r="H320">
            <v>-408911.74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0</v>
          </cell>
          <cell r="F321">
            <v>0</v>
          </cell>
          <cell r="G321">
            <v>408911.74</v>
          </cell>
          <cell r="H321">
            <v>-408911.74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3641553</v>
          </cell>
          <cell r="F322">
            <v>0</v>
          </cell>
          <cell r="G322">
            <v>0</v>
          </cell>
          <cell r="H322">
            <v>42500.04</v>
          </cell>
          <cell r="I322">
            <v>0</v>
          </cell>
          <cell r="J322">
            <v>1447690.3399999999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2.6.1</v>
          </cell>
          <cell r="D323" t="str">
            <v>MOBILIARIO Y EQUIPO</v>
          </cell>
          <cell r="E323">
            <v>423396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405319.99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15000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15000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10000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405319.99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10000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405319.99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346000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2.6.1.4.01</v>
          </cell>
          <cell r="D331" t="str">
            <v>Electrodomésticos</v>
          </cell>
          <cell r="E331">
            <v>346000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52396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52396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96023.92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64773.98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64773.98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31249.94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31249.94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2.6.3.2</v>
          </cell>
          <cell r="D346" t="str">
            <v>Instrumental medico y de laboratio</v>
          </cell>
          <cell r="E346"/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2107404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946346.42999999993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24000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24000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50000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50000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630000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453297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600000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453297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448404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493049.43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448404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493049.43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105000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105000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2.6.5.8</v>
          </cell>
          <cell r="D370" t="str">
            <v>Otros equipos</v>
          </cell>
          <cell r="E370">
            <v>850000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2.6.5.8.01</v>
          </cell>
          <cell r="D371" t="str">
            <v>Otros equipos</v>
          </cell>
          <cell r="E371">
            <v>850000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1020753</v>
          </cell>
          <cell r="F372">
            <v>0</v>
          </cell>
          <cell r="G372">
            <v>0</v>
          </cell>
          <cell r="H372">
            <v>42500.04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746753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746753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274000</v>
          </cell>
          <cell r="F375">
            <v>0</v>
          </cell>
          <cell r="G375">
            <v>0</v>
          </cell>
          <cell r="H375">
            <v>42500.04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274000</v>
          </cell>
          <cell r="F376">
            <v>0</v>
          </cell>
          <cell r="G376">
            <v>0</v>
          </cell>
          <cell r="H376">
            <v>42500.04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7000000</v>
          </cell>
        </row>
        <row r="26">
          <cell r="E26">
            <v>0</v>
          </cell>
        </row>
        <row r="27">
          <cell r="E27">
            <v>5348.7699999999995</v>
          </cell>
        </row>
        <row r="28">
          <cell r="E28">
            <v>0</v>
          </cell>
        </row>
        <row r="29">
          <cell r="E29">
            <v>0</v>
          </cell>
        </row>
        <row r="31">
          <cell r="E31">
            <v>0</v>
          </cell>
        </row>
        <row r="32">
          <cell r="E32">
            <v>39462.74</v>
          </cell>
        </row>
        <row r="33">
          <cell r="E33">
            <v>2175466.37</v>
          </cell>
        </row>
        <row r="34">
          <cell r="E34">
            <v>1500000</v>
          </cell>
        </row>
        <row r="35">
          <cell r="E35">
            <v>0</v>
          </cell>
        </row>
        <row r="36">
          <cell r="E36">
            <v>20000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12440394.02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7">
          <cell r="E57">
            <v>38568652.530000001</v>
          </cell>
        </row>
        <row r="58">
          <cell r="E58">
            <v>8007134.1299999999</v>
          </cell>
        </row>
        <row r="59">
          <cell r="E59">
            <v>222544</v>
          </cell>
        </row>
        <row r="60">
          <cell r="E60">
            <v>5140</v>
          </cell>
        </row>
        <row r="61">
          <cell r="E61">
            <v>1401723.45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showGridLines="0" tabSelected="1" zoomScale="85" zoomScaleNormal="85" workbookViewId="0">
      <pane xSplit="3" ySplit="14" topLeftCell="D71" activePane="bottomRight" state="frozen"/>
      <selection pane="topRight" activeCell="D1" sqref="D1"/>
      <selection pane="bottomLeft" activeCell="A15" sqref="A15"/>
      <selection pane="bottomRight" activeCell="K75" sqref="K75"/>
    </sheetView>
  </sheetViews>
  <sheetFormatPr baseColWidth="10" defaultColWidth="9.140625" defaultRowHeight="15" outlineLevelCol="1" x14ac:dyDescent="0.25"/>
  <cols>
    <col min="1" max="1" width="5.85546875" style="1" hidden="1" customWidth="1" outlineLevel="1"/>
    <col min="2" max="2" width="49" style="1" customWidth="1" collapsed="1"/>
    <col min="3" max="3" width="25" style="1" hidden="1" customWidth="1" outlineLevel="1"/>
    <col min="4" max="4" width="21.42578125" style="1" customWidth="1" collapsed="1"/>
    <col min="5" max="5" width="22.28515625" style="1" customWidth="1"/>
    <col min="6" max="6" width="14.85546875" style="1" customWidth="1"/>
    <col min="7" max="7" width="16.28515625" style="1" customWidth="1"/>
    <col min="8" max="8" width="17.140625" style="1" customWidth="1"/>
    <col min="9" max="9" width="17.28515625" style="1" customWidth="1"/>
    <col min="10" max="10" width="16.42578125" style="1" customWidth="1"/>
    <col min="11" max="11" width="24.140625" style="1" customWidth="1"/>
    <col min="12" max="12" width="6" style="1" bestFit="1" customWidth="1"/>
    <col min="13" max="14" width="7" style="1" bestFit="1" customWidth="1"/>
    <col min="15" max="244" width="9.140625" style="1"/>
    <col min="245" max="245" width="49.28515625" style="1" bestFit="1" customWidth="1"/>
    <col min="246" max="246" width="25" style="1" customWidth="1"/>
    <col min="247" max="247" width="21.28515625" style="1" customWidth="1"/>
    <col min="248" max="248" width="16.28515625" style="1" bestFit="1" customWidth="1"/>
    <col min="249" max="249" width="17.85546875" style="1" bestFit="1" customWidth="1"/>
    <col min="250" max="250" width="18.5703125" style="1" bestFit="1" customWidth="1"/>
    <col min="251" max="254" width="17.42578125" style="1" bestFit="1" customWidth="1"/>
    <col min="255" max="255" width="17.42578125" style="1" customWidth="1"/>
    <col min="256" max="256" width="19.28515625" style="1" customWidth="1"/>
    <col min="257" max="257" width="17.5703125" style="1" bestFit="1" customWidth="1"/>
    <col min="258" max="258" width="18.28515625" style="1" customWidth="1"/>
    <col min="259" max="259" width="30.140625" style="1" customWidth="1"/>
    <col min="260" max="260" width="19" style="1" customWidth="1"/>
    <col min="261" max="261" width="20" style="1" customWidth="1"/>
    <col min="262" max="262" width="16.5703125" style="1" customWidth="1"/>
    <col min="263" max="263" width="16.42578125" style="1" customWidth="1"/>
    <col min="264" max="268" width="6" style="1" bestFit="1" customWidth="1"/>
    <col min="269" max="270" width="7" style="1" bestFit="1" customWidth="1"/>
    <col min="271" max="500" width="9.140625" style="1"/>
    <col min="501" max="501" width="49.28515625" style="1" bestFit="1" customWidth="1"/>
    <col min="502" max="502" width="25" style="1" customWidth="1"/>
    <col min="503" max="503" width="21.28515625" style="1" customWidth="1"/>
    <col min="504" max="504" width="16.28515625" style="1" bestFit="1" customWidth="1"/>
    <col min="505" max="505" width="17.85546875" style="1" bestFit="1" customWidth="1"/>
    <col min="506" max="506" width="18.5703125" style="1" bestFit="1" customWidth="1"/>
    <col min="507" max="510" width="17.42578125" style="1" bestFit="1" customWidth="1"/>
    <col min="511" max="511" width="17.42578125" style="1" customWidth="1"/>
    <col min="512" max="512" width="19.28515625" style="1" customWidth="1"/>
    <col min="513" max="513" width="17.5703125" style="1" bestFit="1" customWidth="1"/>
    <col min="514" max="514" width="18.28515625" style="1" customWidth="1"/>
    <col min="515" max="515" width="30.140625" style="1" customWidth="1"/>
    <col min="516" max="516" width="19" style="1" customWidth="1"/>
    <col min="517" max="517" width="20" style="1" customWidth="1"/>
    <col min="518" max="518" width="16.5703125" style="1" customWidth="1"/>
    <col min="519" max="519" width="16.42578125" style="1" customWidth="1"/>
    <col min="520" max="524" width="6" style="1" bestFit="1" customWidth="1"/>
    <col min="525" max="526" width="7" style="1" bestFit="1" customWidth="1"/>
    <col min="527" max="756" width="9.140625" style="1"/>
    <col min="757" max="757" width="49.28515625" style="1" bestFit="1" customWidth="1"/>
    <col min="758" max="758" width="25" style="1" customWidth="1"/>
    <col min="759" max="759" width="21.28515625" style="1" customWidth="1"/>
    <col min="760" max="760" width="16.28515625" style="1" bestFit="1" customWidth="1"/>
    <col min="761" max="761" width="17.85546875" style="1" bestFit="1" customWidth="1"/>
    <col min="762" max="762" width="18.5703125" style="1" bestFit="1" customWidth="1"/>
    <col min="763" max="766" width="17.42578125" style="1" bestFit="1" customWidth="1"/>
    <col min="767" max="767" width="17.42578125" style="1" customWidth="1"/>
    <col min="768" max="768" width="19.28515625" style="1" customWidth="1"/>
    <col min="769" max="769" width="17.5703125" style="1" bestFit="1" customWidth="1"/>
    <col min="770" max="770" width="18.28515625" style="1" customWidth="1"/>
    <col min="771" max="771" width="30.140625" style="1" customWidth="1"/>
    <col min="772" max="772" width="19" style="1" customWidth="1"/>
    <col min="773" max="773" width="20" style="1" customWidth="1"/>
    <col min="774" max="774" width="16.5703125" style="1" customWidth="1"/>
    <col min="775" max="775" width="16.42578125" style="1" customWidth="1"/>
    <col min="776" max="780" width="6" style="1" bestFit="1" customWidth="1"/>
    <col min="781" max="782" width="7" style="1" bestFit="1" customWidth="1"/>
    <col min="783" max="1012" width="9.140625" style="1"/>
    <col min="1013" max="1013" width="49.28515625" style="1" bestFit="1" customWidth="1"/>
    <col min="1014" max="1014" width="25" style="1" customWidth="1"/>
    <col min="1015" max="1015" width="21.28515625" style="1" customWidth="1"/>
    <col min="1016" max="1016" width="16.28515625" style="1" bestFit="1" customWidth="1"/>
    <col min="1017" max="1017" width="17.85546875" style="1" bestFit="1" customWidth="1"/>
    <col min="1018" max="1018" width="18.5703125" style="1" bestFit="1" customWidth="1"/>
    <col min="1019" max="1022" width="17.42578125" style="1" bestFit="1" customWidth="1"/>
    <col min="1023" max="1023" width="17.42578125" style="1" customWidth="1"/>
    <col min="1024" max="1024" width="19.28515625" style="1" customWidth="1"/>
    <col min="1025" max="1025" width="17.5703125" style="1" bestFit="1" customWidth="1"/>
    <col min="1026" max="1026" width="18.28515625" style="1" customWidth="1"/>
    <col min="1027" max="1027" width="30.140625" style="1" customWidth="1"/>
    <col min="1028" max="1028" width="19" style="1" customWidth="1"/>
    <col min="1029" max="1029" width="20" style="1" customWidth="1"/>
    <col min="1030" max="1030" width="16.5703125" style="1" customWidth="1"/>
    <col min="1031" max="1031" width="16.42578125" style="1" customWidth="1"/>
    <col min="1032" max="1036" width="6" style="1" bestFit="1" customWidth="1"/>
    <col min="1037" max="1038" width="7" style="1" bestFit="1" customWidth="1"/>
    <col min="1039" max="1268" width="9.140625" style="1"/>
    <col min="1269" max="1269" width="49.28515625" style="1" bestFit="1" customWidth="1"/>
    <col min="1270" max="1270" width="25" style="1" customWidth="1"/>
    <col min="1271" max="1271" width="21.28515625" style="1" customWidth="1"/>
    <col min="1272" max="1272" width="16.28515625" style="1" bestFit="1" customWidth="1"/>
    <col min="1273" max="1273" width="17.85546875" style="1" bestFit="1" customWidth="1"/>
    <col min="1274" max="1274" width="18.5703125" style="1" bestFit="1" customWidth="1"/>
    <col min="1275" max="1278" width="17.42578125" style="1" bestFit="1" customWidth="1"/>
    <col min="1279" max="1279" width="17.42578125" style="1" customWidth="1"/>
    <col min="1280" max="1280" width="19.28515625" style="1" customWidth="1"/>
    <col min="1281" max="1281" width="17.5703125" style="1" bestFit="1" customWidth="1"/>
    <col min="1282" max="1282" width="18.28515625" style="1" customWidth="1"/>
    <col min="1283" max="1283" width="30.140625" style="1" customWidth="1"/>
    <col min="1284" max="1284" width="19" style="1" customWidth="1"/>
    <col min="1285" max="1285" width="20" style="1" customWidth="1"/>
    <col min="1286" max="1286" width="16.5703125" style="1" customWidth="1"/>
    <col min="1287" max="1287" width="16.42578125" style="1" customWidth="1"/>
    <col min="1288" max="1292" width="6" style="1" bestFit="1" customWidth="1"/>
    <col min="1293" max="1294" width="7" style="1" bestFit="1" customWidth="1"/>
    <col min="1295" max="1524" width="9.140625" style="1"/>
    <col min="1525" max="1525" width="49.28515625" style="1" bestFit="1" customWidth="1"/>
    <col min="1526" max="1526" width="25" style="1" customWidth="1"/>
    <col min="1527" max="1527" width="21.28515625" style="1" customWidth="1"/>
    <col min="1528" max="1528" width="16.28515625" style="1" bestFit="1" customWidth="1"/>
    <col min="1529" max="1529" width="17.85546875" style="1" bestFit="1" customWidth="1"/>
    <col min="1530" max="1530" width="18.5703125" style="1" bestFit="1" customWidth="1"/>
    <col min="1531" max="1534" width="17.42578125" style="1" bestFit="1" customWidth="1"/>
    <col min="1535" max="1535" width="17.42578125" style="1" customWidth="1"/>
    <col min="1536" max="1536" width="19.28515625" style="1" customWidth="1"/>
    <col min="1537" max="1537" width="17.5703125" style="1" bestFit="1" customWidth="1"/>
    <col min="1538" max="1538" width="18.28515625" style="1" customWidth="1"/>
    <col min="1539" max="1539" width="30.140625" style="1" customWidth="1"/>
    <col min="1540" max="1540" width="19" style="1" customWidth="1"/>
    <col min="1541" max="1541" width="20" style="1" customWidth="1"/>
    <col min="1542" max="1542" width="16.5703125" style="1" customWidth="1"/>
    <col min="1543" max="1543" width="16.42578125" style="1" customWidth="1"/>
    <col min="1544" max="1548" width="6" style="1" bestFit="1" customWidth="1"/>
    <col min="1549" max="1550" width="7" style="1" bestFit="1" customWidth="1"/>
    <col min="1551" max="1780" width="9.140625" style="1"/>
    <col min="1781" max="1781" width="49.28515625" style="1" bestFit="1" customWidth="1"/>
    <col min="1782" max="1782" width="25" style="1" customWidth="1"/>
    <col min="1783" max="1783" width="21.28515625" style="1" customWidth="1"/>
    <col min="1784" max="1784" width="16.28515625" style="1" bestFit="1" customWidth="1"/>
    <col min="1785" max="1785" width="17.85546875" style="1" bestFit="1" customWidth="1"/>
    <col min="1786" max="1786" width="18.5703125" style="1" bestFit="1" customWidth="1"/>
    <col min="1787" max="1790" width="17.42578125" style="1" bestFit="1" customWidth="1"/>
    <col min="1791" max="1791" width="17.42578125" style="1" customWidth="1"/>
    <col min="1792" max="1792" width="19.28515625" style="1" customWidth="1"/>
    <col min="1793" max="1793" width="17.5703125" style="1" bestFit="1" customWidth="1"/>
    <col min="1794" max="1794" width="18.28515625" style="1" customWidth="1"/>
    <col min="1795" max="1795" width="30.140625" style="1" customWidth="1"/>
    <col min="1796" max="1796" width="19" style="1" customWidth="1"/>
    <col min="1797" max="1797" width="20" style="1" customWidth="1"/>
    <col min="1798" max="1798" width="16.5703125" style="1" customWidth="1"/>
    <col min="1799" max="1799" width="16.42578125" style="1" customWidth="1"/>
    <col min="1800" max="1804" width="6" style="1" bestFit="1" customWidth="1"/>
    <col min="1805" max="1806" width="7" style="1" bestFit="1" customWidth="1"/>
    <col min="1807" max="2036" width="9.140625" style="1"/>
    <col min="2037" max="2037" width="49.28515625" style="1" bestFit="1" customWidth="1"/>
    <col min="2038" max="2038" width="25" style="1" customWidth="1"/>
    <col min="2039" max="2039" width="21.28515625" style="1" customWidth="1"/>
    <col min="2040" max="2040" width="16.28515625" style="1" bestFit="1" customWidth="1"/>
    <col min="2041" max="2041" width="17.85546875" style="1" bestFit="1" customWidth="1"/>
    <col min="2042" max="2042" width="18.5703125" style="1" bestFit="1" customWidth="1"/>
    <col min="2043" max="2046" width="17.42578125" style="1" bestFit="1" customWidth="1"/>
    <col min="2047" max="2047" width="17.42578125" style="1" customWidth="1"/>
    <col min="2048" max="2048" width="19.28515625" style="1" customWidth="1"/>
    <col min="2049" max="2049" width="17.5703125" style="1" bestFit="1" customWidth="1"/>
    <col min="2050" max="2050" width="18.28515625" style="1" customWidth="1"/>
    <col min="2051" max="2051" width="30.140625" style="1" customWidth="1"/>
    <col min="2052" max="2052" width="19" style="1" customWidth="1"/>
    <col min="2053" max="2053" width="20" style="1" customWidth="1"/>
    <col min="2054" max="2054" width="16.5703125" style="1" customWidth="1"/>
    <col min="2055" max="2055" width="16.42578125" style="1" customWidth="1"/>
    <col min="2056" max="2060" width="6" style="1" bestFit="1" customWidth="1"/>
    <col min="2061" max="2062" width="7" style="1" bestFit="1" customWidth="1"/>
    <col min="2063" max="2292" width="9.140625" style="1"/>
    <col min="2293" max="2293" width="49.28515625" style="1" bestFit="1" customWidth="1"/>
    <col min="2294" max="2294" width="25" style="1" customWidth="1"/>
    <col min="2295" max="2295" width="21.28515625" style="1" customWidth="1"/>
    <col min="2296" max="2296" width="16.28515625" style="1" bestFit="1" customWidth="1"/>
    <col min="2297" max="2297" width="17.85546875" style="1" bestFit="1" customWidth="1"/>
    <col min="2298" max="2298" width="18.5703125" style="1" bestFit="1" customWidth="1"/>
    <col min="2299" max="2302" width="17.42578125" style="1" bestFit="1" customWidth="1"/>
    <col min="2303" max="2303" width="17.42578125" style="1" customWidth="1"/>
    <col min="2304" max="2304" width="19.28515625" style="1" customWidth="1"/>
    <col min="2305" max="2305" width="17.5703125" style="1" bestFit="1" customWidth="1"/>
    <col min="2306" max="2306" width="18.28515625" style="1" customWidth="1"/>
    <col min="2307" max="2307" width="30.140625" style="1" customWidth="1"/>
    <col min="2308" max="2308" width="19" style="1" customWidth="1"/>
    <col min="2309" max="2309" width="20" style="1" customWidth="1"/>
    <col min="2310" max="2310" width="16.5703125" style="1" customWidth="1"/>
    <col min="2311" max="2311" width="16.42578125" style="1" customWidth="1"/>
    <col min="2312" max="2316" width="6" style="1" bestFit="1" customWidth="1"/>
    <col min="2317" max="2318" width="7" style="1" bestFit="1" customWidth="1"/>
    <col min="2319" max="2548" width="9.140625" style="1"/>
    <col min="2549" max="2549" width="49.28515625" style="1" bestFit="1" customWidth="1"/>
    <col min="2550" max="2550" width="25" style="1" customWidth="1"/>
    <col min="2551" max="2551" width="21.28515625" style="1" customWidth="1"/>
    <col min="2552" max="2552" width="16.28515625" style="1" bestFit="1" customWidth="1"/>
    <col min="2553" max="2553" width="17.85546875" style="1" bestFit="1" customWidth="1"/>
    <col min="2554" max="2554" width="18.5703125" style="1" bestFit="1" customWidth="1"/>
    <col min="2555" max="2558" width="17.42578125" style="1" bestFit="1" customWidth="1"/>
    <col min="2559" max="2559" width="17.42578125" style="1" customWidth="1"/>
    <col min="2560" max="2560" width="19.28515625" style="1" customWidth="1"/>
    <col min="2561" max="2561" width="17.5703125" style="1" bestFit="1" customWidth="1"/>
    <col min="2562" max="2562" width="18.28515625" style="1" customWidth="1"/>
    <col min="2563" max="2563" width="30.140625" style="1" customWidth="1"/>
    <col min="2564" max="2564" width="19" style="1" customWidth="1"/>
    <col min="2565" max="2565" width="20" style="1" customWidth="1"/>
    <col min="2566" max="2566" width="16.5703125" style="1" customWidth="1"/>
    <col min="2567" max="2567" width="16.42578125" style="1" customWidth="1"/>
    <col min="2568" max="2572" width="6" style="1" bestFit="1" customWidth="1"/>
    <col min="2573" max="2574" width="7" style="1" bestFit="1" customWidth="1"/>
    <col min="2575" max="2804" width="9.140625" style="1"/>
    <col min="2805" max="2805" width="49.28515625" style="1" bestFit="1" customWidth="1"/>
    <col min="2806" max="2806" width="25" style="1" customWidth="1"/>
    <col min="2807" max="2807" width="21.28515625" style="1" customWidth="1"/>
    <col min="2808" max="2808" width="16.28515625" style="1" bestFit="1" customWidth="1"/>
    <col min="2809" max="2809" width="17.85546875" style="1" bestFit="1" customWidth="1"/>
    <col min="2810" max="2810" width="18.5703125" style="1" bestFit="1" customWidth="1"/>
    <col min="2811" max="2814" width="17.42578125" style="1" bestFit="1" customWidth="1"/>
    <col min="2815" max="2815" width="17.42578125" style="1" customWidth="1"/>
    <col min="2816" max="2816" width="19.28515625" style="1" customWidth="1"/>
    <col min="2817" max="2817" width="17.5703125" style="1" bestFit="1" customWidth="1"/>
    <col min="2818" max="2818" width="18.28515625" style="1" customWidth="1"/>
    <col min="2819" max="2819" width="30.140625" style="1" customWidth="1"/>
    <col min="2820" max="2820" width="19" style="1" customWidth="1"/>
    <col min="2821" max="2821" width="20" style="1" customWidth="1"/>
    <col min="2822" max="2822" width="16.5703125" style="1" customWidth="1"/>
    <col min="2823" max="2823" width="16.42578125" style="1" customWidth="1"/>
    <col min="2824" max="2828" width="6" style="1" bestFit="1" customWidth="1"/>
    <col min="2829" max="2830" width="7" style="1" bestFit="1" customWidth="1"/>
    <col min="2831" max="3060" width="9.140625" style="1"/>
    <col min="3061" max="3061" width="49.28515625" style="1" bestFit="1" customWidth="1"/>
    <col min="3062" max="3062" width="25" style="1" customWidth="1"/>
    <col min="3063" max="3063" width="21.28515625" style="1" customWidth="1"/>
    <col min="3064" max="3064" width="16.28515625" style="1" bestFit="1" customWidth="1"/>
    <col min="3065" max="3065" width="17.85546875" style="1" bestFit="1" customWidth="1"/>
    <col min="3066" max="3066" width="18.5703125" style="1" bestFit="1" customWidth="1"/>
    <col min="3067" max="3070" width="17.42578125" style="1" bestFit="1" customWidth="1"/>
    <col min="3071" max="3071" width="17.42578125" style="1" customWidth="1"/>
    <col min="3072" max="3072" width="19.28515625" style="1" customWidth="1"/>
    <col min="3073" max="3073" width="17.5703125" style="1" bestFit="1" customWidth="1"/>
    <col min="3074" max="3074" width="18.28515625" style="1" customWidth="1"/>
    <col min="3075" max="3075" width="30.140625" style="1" customWidth="1"/>
    <col min="3076" max="3076" width="19" style="1" customWidth="1"/>
    <col min="3077" max="3077" width="20" style="1" customWidth="1"/>
    <col min="3078" max="3078" width="16.5703125" style="1" customWidth="1"/>
    <col min="3079" max="3079" width="16.42578125" style="1" customWidth="1"/>
    <col min="3080" max="3084" width="6" style="1" bestFit="1" customWidth="1"/>
    <col min="3085" max="3086" width="7" style="1" bestFit="1" customWidth="1"/>
    <col min="3087" max="3316" width="9.140625" style="1"/>
    <col min="3317" max="3317" width="49.28515625" style="1" bestFit="1" customWidth="1"/>
    <col min="3318" max="3318" width="25" style="1" customWidth="1"/>
    <col min="3319" max="3319" width="21.28515625" style="1" customWidth="1"/>
    <col min="3320" max="3320" width="16.28515625" style="1" bestFit="1" customWidth="1"/>
    <col min="3321" max="3321" width="17.85546875" style="1" bestFit="1" customWidth="1"/>
    <col min="3322" max="3322" width="18.5703125" style="1" bestFit="1" customWidth="1"/>
    <col min="3323" max="3326" width="17.42578125" style="1" bestFit="1" customWidth="1"/>
    <col min="3327" max="3327" width="17.42578125" style="1" customWidth="1"/>
    <col min="3328" max="3328" width="19.28515625" style="1" customWidth="1"/>
    <col min="3329" max="3329" width="17.5703125" style="1" bestFit="1" customWidth="1"/>
    <col min="3330" max="3330" width="18.28515625" style="1" customWidth="1"/>
    <col min="3331" max="3331" width="30.140625" style="1" customWidth="1"/>
    <col min="3332" max="3332" width="19" style="1" customWidth="1"/>
    <col min="3333" max="3333" width="20" style="1" customWidth="1"/>
    <col min="3334" max="3334" width="16.5703125" style="1" customWidth="1"/>
    <col min="3335" max="3335" width="16.42578125" style="1" customWidth="1"/>
    <col min="3336" max="3340" width="6" style="1" bestFit="1" customWidth="1"/>
    <col min="3341" max="3342" width="7" style="1" bestFit="1" customWidth="1"/>
    <col min="3343" max="3572" width="9.140625" style="1"/>
    <col min="3573" max="3573" width="49.28515625" style="1" bestFit="1" customWidth="1"/>
    <col min="3574" max="3574" width="25" style="1" customWidth="1"/>
    <col min="3575" max="3575" width="21.28515625" style="1" customWidth="1"/>
    <col min="3576" max="3576" width="16.28515625" style="1" bestFit="1" customWidth="1"/>
    <col min="3577" max="3577" width="17.85546875" style="1" bestFit="1" customWidth="1"/>
    <col min="3578" max="3578" width="18.5703125" style="1" bestFit="1" customWidth="1"/>
    <col min="3579" max="3582" width="17.42578125" style="1" bestFit="1" customWidth="1"/>
    <col min="3583" max="3583" width="17.42578125" style="1" customWidth="1"/>
    <col min="3584" max="3584" width="19.28515625" style="1" customWidth="1"/>
    <col min="3585" max="3585" width="17.5703125" style="1" bestFit="1" customWidth="1"/>
    <col min="3586" max="3586" width="18.28515625" style="1" customWidth="1"/>
    <col min="3587" max="3587" width="30.140625" style="1" customWidth="1"/>
    <col min="3588" max="3588" width="19" style="1" customWidth="1"/>
    <col min="3589" max="3589" width="20" style="1" customWidth="1"/>
    <col min="3590" max="3590" width="16.5703125" style="1" customWidth="1"/>
    <col min="3591" max="3591" width="16.42578125" style="1" customWidth="1"/>
    <col min="3592" max="3596" width="6" style="1" bestFit="1" customWidth="1"/>
    <col min="3597" max="3598" width="7" style="1" bestFit="1" customWidth="1"/>
    <col min="3599" max="3828" width="9.140625" style="1"/>
    <col min="3829" max="3829" width="49.28515625" style="1" bestFit="1" customWidth="1"/>
    <col min="3830" max="3830" width="25" style="1" customWidth="1"/>
    <col min="3831" max="3831" width="21.28515625" style="1" customWidth="1"/>
    <col min="3832" max="3832" width="16.28515625" style="1" bestFit="1" customWidth="1"/>
    <col min="3833" max="3833" width="17.85546875" style="1" bestFit="1" customWidth="1"/>
    <col min="3834" max="3834" width="18.5703125" style="1" bestFit="1" customWidth="1"/>
    <col min="3835" max="3838" width="17.42578125" style="1" bestFit="1" customWidth="1"/>
    <col min="3839" max="3839" width="17.42578125" style="1" customWidth="1"/>
    <col min="3840" max="3840" width="19.28515625" style="1" customWidth="1"/>
    <col min="3841" max="3841" width="17.5703125" style="1" bestFit="1" customWidth="1"/>
    <col min="3842" max="3842" width="18.28515625" style="1" customWidth="1"/>
    <col min="3843" max="3843" width="30.140625" style="1" customWidth="1"/>
    <col min="3844" max="3844" width="19" style="1" customWidth="1"/>
    <col min="3845" max="3845" width="20" style="1" customWidth="1"/>
    <col min="3846" max="3846" width="16.5703125" style="1" customWidth="1"/>
    <col min="3847" max="3847" width="16.42578125" style="1" customWidth="1"/>
    <col min="3848" max="3852" width="6" style="1" bestFit="1" customWidth="1"/>
    <col min="3853" max="3854" width="7" style="1" bestFit="1" customWidth="1"/>
    <col min="3855" max="4084" width="9.140625" style="1"/>
    <col min="4085" max="4085" width="49.28515625" style="1" bestFit="1" customWidth="1"/>
    <col min="4086" max="4086" width="25" style="1" customWidth="1"/>
    <col min="4087" max="4087" width="21.28515625" style="1" customWidth="1"/>
    <col min="4088" max="4088" width="16.28515625" style="1" bestFit="1" customWidth="1"/>
    <col min="4089" max="4089" width="17.85546875" style="1" bestFit="1" customWidth="1"/>
    <col min="4090" max="4090" width="18.5703125" style="1" bestFit="1" customWidth="1"/>
    <col min="4091" max="4094" width="17.42578125" style="1" bestFit="1" customWidth="1"/>
    <col min="4095" max="4095" width="17.42578125" style="1" customWidth="1"/>
    <col min="4096" max="4096" width="19.28515625" style="1" customWidth="1"/>
    <col min="4097" max="4097" width="17.5703125" style="1" bestFit="1" customWidth="1"/>
    <col min="4098" max="4098" width="18.28515625" style="1" customWidth="1"/>
    <col min="4099" max="4099" width="30.140625" style="1" customWidth="1"/>
    <col min="4100" max="4100" width="19" style="1" customWidth="1"/>
    <col min="4101" max="4101" width="20" style="1" customWidth="1"/>
    <col min="4102" max="4102" width="16.5703125" style="1" customWidth="1"/>
    <col min="4103" max="4103" width="16.42578125" style="1" customWidth="1"/>
    <col min="4104" max="4108" width="6" style="1" bestFit="1" customWidth="1"/>
    <col min="4109" max="4110" width="7" style="1" bestFit="1" customWidth="1"/>
    <col min="4111" max="4340" width="9.140625" style="1"/>
    <col min="4341" max="4341" width="49.28515625" style="1" bestFit="1" customWidth="1"/>
    <col min="4342" max="4342" width="25" style="1" customWidth="1"/>
    <col min="4343" max="4343" width="21.28515625" style="1" customWidth="1"/>
    <col min="4344" max="4344" width="16.28515625" style="1" bestFit="1" customWidth="1"/>
    <col min="4345" max="4345" width="17.85546875" style="1" bestFit="1" customWidth="1"/>
    <col min="4346" max="4346" width="18.5703125" style="1" bestFit="1" customWidth="1"/>
    <col min="4347" max="4350" width="17.42578125" style="1" bestFit="1" customWidth="1"/>
    <col min="4351" max="4351" width="17.42578125" style="1" customWidth="1"/>
    <col min="4352" max="4352" width="19.28515625" style="1" customWidth="1"/>
    <col min="4353" max="4353" width="17.5703125" style="1" bestFit="1" customWidth="1"/>
    <col min="4354" max="4354" width="18.28515625" style="1" customWidth="1"/>
    <col min="4355" max="4355" width="30.140625" style="1" customWidth="1"/>
    <col min="4356" max="4356" width="19" style="1" customWidth="1"/>
    <col min="4357" max="4357" width="20" style="1" customWidth="1"/>
    <col min="4358" max="4358" width="16.5703125" style="1" customWidth="1"/>
    <col min="4359" max="4359" width="16.42578125" style="1" customWidth="1"/>
    <col min="4360" max="4364" width="6" style="1" bestFit="1" customWidth="1"/>
    <col min="4365" max="4366" width="7" style="1" bestFit="1" customWidth="1"/>
    <col min="4367" max="4596" width="9.140625" style="1"/>
    <col min="4597" max="4597" width="49.28515625" style="1" bestFit="1" customWidth="1"/>
    <col min="4598" max="4598" width="25" style="1" customWidth="1"/>
    <col min="4599" max="4599" width="21.28515625" style="1" customWidth="1"/>
    <col min="4600" max="4600" width="16.28515625" style="1" bestFit="1" customWidth="1"/>
    <col min="4601" max="4601" width="17.85546875" style="1" bestFit="1" customWidth="1"/>
    <col min="4602" max="4602" width="18.5703125" style="1" bestFit="1" customWidth="1"/>
    <col min="4603" max="4606" width="17.42578125" style="1" bestFit="1" customWidth="1"/>
    <col min="4607" max="4607" width="17.42578125" style="1" customWidth="1"/>
    <col min="4608" max="4608" width="19.28515625" style="1" customWidth="1"/>
    <col min="4609" max="4609" width="17.5703125" style="1" bestFit="1" customWidth="1"/>
    <col min="4610" max="4610" width="18.28515625" style="1" customWidth="1"/>
    <col min="4611" max="4611" width="30.140625" style="1" customWidth="1"/>
    <col min="4612" max="4612" width="19" style="1" customWidth="1"/>
    <col min="4613" max="4613" width="20" style="1" customWidth="1"/>
    <col min="4614" max="4614" width="16.5703125" style="1" customWidth="1"/>
    <col min="4615" max="4615" width="16.42578125" style="1" customWidth="1"/>
    <col min="4616" max="4620" width="6" style="1" bestFit="1" customWidth="1"/>
    <col min="4621" max="4622" width="7" style="1" bestFit="1" customWidth="1"/>
    <col min="4623" max="4852" width="9.140625" style="1"/>
    <col min="4853" max="4853" width="49.28515625" style="1" bestFit="1" customWidth="1"/>
    <col min="4854" max="4854" width="25" style="1" customWidth="1"/>
    <col min="4855" max="4855" width="21.28515625" style="1" customWidth="1"/>
    <col min="4856" max="4856" width="16.28515625" style="1" bestFit="1" customWidth="1"/>
    <col min="4857" max="4857" width="17.85546875" style="1" bestFit="1" customWidth="1"/>
    <col min="4858" max="4858" width="18.5703125" style="1" bestFit="1" customWidth="1"/>
    <col min="4859" max="4862" width="17.42578125" style="1" bestFit="1" customWidth="1"/>
    <col min="4863" max="4863" width="17.42578125" style="1" customWidth="1"/>
    <col min="4864" max="4864" width="19.28515625" style="1" customWidth="1"/>
    <col min="4865" max="4865" width="17.5703125" style="1" bestFit="1" customWidth="1"/>
    <col min="4866" max="4866" width="18.28515625" style="1" customWidth="1"/>
    <col min="4867" max="4867" width="30.140625" style="1" customWidth="1"/>
    <col min="4868" max="4868" width="19" style="1" customWidth="1"/>
    <col min="4869" max="4869" width="20" style="1" customWidth="1"/>
    <col min="4870" max="4870" width="16.5703125" style="1" customWidth="1"/>
    <col min="4871" max="4871" width="16.42578125" style="1" customWidth="1"/>
    <col min="4872" max="4876" width="6" style="1" bestFit="1" customWidth="1"/>
    <col min="4877" max="4878" width="7" style="1" bestFit="1" customWidth="1"/>
    <col min="4879" max="5108" width="9.140625" style="1"/>
    <col min="5109" max="5109" width="49.28515625" style="1" bestFit="1" customWidth="1"/>
    <col min="5110" max="5110" width="25" style="1" customWidth="1"/>
    <col min="5111" max="5111" width="21.28515625" style="1" customWidth="1"/>
    <col min="5112" max="5112" width="16.28515625" style="1" bestFit="1" customWidth="1"/>
    <col min="5113" max="5113" width="17.85546875" style="1" bestFit="1" customWidth="1"/>
    <col min="5114" max="5114" width="18.5703125" style="1" bestFit="1" customWidth="1"/>
    <col min="5115" max="5118" width="17.42578125" style="1" bestFit="1" customWidth="1"/>
    <col min="5119" max="5119" width="17.42578125" style="1" customWidth="1"/>
    <col min="5120" max="5120" width="19.28515625" style="1" customWidth="1"/>
    <col min="5121" max="5121" width="17.5703125" style="1" bestFit="1" customWidth="1"/>
    <col min="5122" max="5122" width="18.28515625" style="1" customWidth="1"/>
    <col min="5123" max="5123" width="30.140625" style="1" customWidth="1"/>
    <col min="5124" max="5124" width="19" style="1" customWidth="1"/>
    <col min="5125" max="5125" width="20" style="1" customWidth="1"/>
    <col min="5126" max="5126" width="16.5703125" style="1" customWidth="1"/>
    <col min="5127" max="5127" width="16.42578125" style="1" customWidth="1"/>
    <col min="5128" max="5132" width="6" style="1" bestFit="1" customWidth="1"/>
    <col min="5133" max="5134" width="7" style="1" bestFit="1" customWidth="1"/>
    <col min="5135" max="5364" width="9.140625" style="1"/>
    <col min="5365" max="5365" width="49.28515625" style="1" bestFit="1" customWidth="1"/>
    <col min="5366" max="5366" width="25" style="1" customWidth="1"/>
    <col min="5367" max="5367" width="21.28515625" style="1" customWidth="1"/>
    <col min="5368" max="5368" width="16.28515625" style="1" bestFit="1" customWidth="1"/>
    <col min="5369" max="5369" width="17.85546875" style="1" bestFit="1" customWidth="1"/>
    <col min="5370" max="5370" width="18.5703125" style="1" bestFit="1" customWidth="1"/>
    <col min="5371" max="5374" width="17.42578125" style="1" bestFit="1" customWidth="1"/>
    <col min="5375" max="5375" width="17.42578125" style="1" customWidth="1"/>
    <col min="5376" max="5376" width="19.28515625" style="1" customWidth="1"/>
    <col min="5377" max="5377" width="17.5703125" style="1" bestFit="1" customWidth="1"/>
    <col min="5378" max="5378" width="18.28515625" style="1" customWidth="1"/>
    <col min="5379" max="5379" width="30.140625" style="1" customWidth="1"/>
    <col min="5380" max="5380" width="19" style="1" customWidth="1"/>
    <col min="5381" max="5381" width="20" style="1" customWidth="1"/>
    <col min="5382" max="5382" width="16.5703125" style="1" customWidth="1"/>
    <col min="5383" max="5383" width="16.42578125" style="1" customWidth="1"/>
    <col min="5384" max="5388" width="6" style="1" bestFit="1" customWidth="1"/>
    <col min="5389" max="5390" width="7" style="1" bestFit="1" customWidth="1"/>
    <col min="5391" max="5620" width="9.140625" style="1"/>
    <col min="5621" max="5621" width="49.28515625" style="1" bestFit="1" customWidth="1"/>
    <col min="5622" max="5622" width="25" style="1" customWidth="1"/>
    <col min="5623" max="5623" width="21.28515625" style="1" customWidth="1"/>
    <col min="5624" max="5624" width="16.28515625" style="1" bestFit="1" customWidth="1"/>
    <col min="5625" max="5625" width="17.85546875" style="1" bestFit="1" customWidth="1"/>
    <col min="5626" max="5626" width="18.5703125" style="1" bestFit="1" customWidth="1"/>
    <col min="5627" max="5630" width="17.42578125" style="1" bestFit="1" customWidth="1"/>
    <col min="5631" max="5631" width="17.42578125" style="1" customWidth="1"/>
    <col min="5632" max="5632" width="19.28515625" style="1" customWidth="1"/>
    <col min="5633" max="5633" width="17.5703125" style="1" bestFit="1" customWidth="1"/>
    <col min="5634" max="5634" width="18.28515625" style="1" customWidth="1"/>
    <col min="5635" max="5635" width="30.140625" style="1" customWidth="1"/>
    <col min="5636" max="5636" width="19" style="1" customWidth="1"/>
    <col min="5637" max="5637" width="20" style="1" customWidth="1"/>
    <col min="5638" max="5638" width="16.5703125" style="1" customWidth="1"/>
    <col min="5639" max="5639" width="16.42578125" style="1" customWidth="1"/>
    <col min="5640" max="5644" width="6" style="1" bestFit="1" customWidth="1"/>
    <col min="5645" max="5646" width="7" style="1" bestFit="1" customWidth="1"/>
    <col min="5647" max="5876" width="9.140625" style="1"/>
    <col min="5877" max="5877" width="49.28515625" style="1" bestFit="1" customWidth="1"/>
    <col min="5878" max="5878" width="25" style="1" customWidth="1"/>
    <col min="5879" max="5879" width="21.28515625" style="1" customWidth="1"/>
    <col min="5880" max="5880" width="16.28515625" style="1" bestFit="1" customWidth="1"/>
    <col min="5881" max="5881" width="17.85546875" style="1" bestFit="1" customWidth="1"/>
    <col min="5882" max="5882" width="18.5703125" style="1" bestFit="1" customWidth="1"/>
    <col min="5883" max="5886" width="17.42578125" style="1" bestFit="1" customWidth="1"/>
    <col min="5887" max="5887" width="17.42578125" style="1" customWidth="1"/>
    <col min="5888" max="5888" width="19.28515625" style="1" customWidth="1"/>
    <col min="5889" max="5889" width="17.5703125" style="1" bestFit="1" customWidth="1"/>
    <col min="5890" max="5890" width="18.28515625" style="1" customWidth="1"/>
    <col min="5891" max="5891" width="30.140625" style="1" customWidth="1"/>
    <col min="5892" max="5892" width="19" style="1" customWidth="1"/>
    <col min="5893" max="5893" width="20" style="1" customWidth="1"/>
    <col min="5894" max="5894" width="16.5703125" style="1" customWidth="1"/>
    <col min="5895" max="5895" width="16.42578125" style="1" customWidth="1"/>
    <col min="5896" max="5900" width="6" style="1" bestFit="1" customWidth="1"/>
    <col min="5901" max="5902" width="7" style="1" bestFit="1" customWidth="1"/>
    <col min="5903" max="6132" width="9.140625" style="1"/>
    <col min="6133" max="6133" width="49.28515625" style="1" bestFit="1" customWidth="1"/>
    <col min="6134" max="6134" width="25" style="1" customWidth="1"/>
    <col min="6135" max="6135" width="21.28515625" style="1" customWidth="1"/>
    <col min="6136" max="6136" width="16.28515625" style="1" bestFit="1" customWidth="1"/>
    <col min="6137" max="6137" width="17.85546875" style="1" bestFit="1" customWidth="1"/>
    <col min="6138" max="6138" width="18.5703125" style="1" bestFit="1" customWidth="1"/>
    <col min="6139" max="6142" width="17.42578125" style="1" bestFit="1" customWidth="1"/>
    <col min="6143" max="6143" width="17.42578125" style="1" customWidth="1"/>
    <col min="6144" max="6144" width="19.28515625" style="1" customWidth="1"/>
    <col min="6145" max="6145" width="17.5703125" style="1" bestFit="1" customWidth="1"/>
    <col min="6146" max="6146" width="18.28515625" style="1" customWidth="1"/>
    <col min="6147" max="6147" width="30.140625" style="1" customWidth="1"/>
    <col min="6148" max="6148" width="19" style="1" customWidth="1"/>
    <col min="6149" max="6149" width="20" style="1" customWidth="1"/>
    <col min="6150" max="6150" width="16.5703125" style="1" customWidth="1"/>
    <col min="6151" max="6151" width="16.42578125" style="1" customWidth="1"/>
    <col min="6152" max="6156" width="6" style="1" bestFit="1" customWidth="1"/>
    <col min="6157" max="6158" width="7" style="1" bestFit="1" customWidth="1"/>
    <col min="6159" max="6388" width="9.140625" style="1"/>
    <col min="6389" max="6389" width="49.28515625" style="1" bestFit="1" customWidth="1"/>
    <col min="6390" max="6390" width="25" style="1" customWidth="1"/>
    <col min="6391" max="6391" width="21.28515625" style="1" customWidth="1"/>
    <col min="6392" max="6392" width="16.28515625" style="1" bestFit="1" customWidth="1"/>
    <col min="6393" max="6393" width="17.85546875" style="1" bestFit="1" customWidth="1"/>
    <col min="6394" max="6394" width="18.5703125" style="1" bestFit="1" customWidth="1"/>
    <col min="6395" max="6398" width="17.42578125" style="1" bestFit="1" customWidth="1"/>
    <col min="6399" max="6399" width="17.42578125" style="1" customWidth="1"/>
    <col min="6400" max="6400" width="19.28515625" style="1" customWidth="1"/>
    <col min="6401" max="6401" width="17.5703125" style="1" bestFit="1" customWidth="1"/>
    <col min="6402" max="6402" width="18.28515625" style="1" customWidth="1"/>
    <col min="6403" max="6403" width="30.140625" style="1" customWidth="1"/>
    <col min="6404" max="6404" width="19" style="1" customWidth="1"/>
    <col min="6405" max="6405" width="20" style="1" customWidth="1"/>
    <col min="6406" max="6406" width="16.5703125" style="1" customWidth="1"/>
    <col min="6407" max="6407" width="16.42578125" style="1" customWidth="1"/>
    <col min="6408" max="6412" width="6" style="1" bestFit="1" customWidth="1"/>
    <col min="6413" max="6414" width="7" style="1" bestFit="1" customWidth="1"/>
    <col min="6415" max="6644" width="9.140625" style="1"/>
    <col min="6645" max="6645" width="49.28515625" style="1" bestFit="1" customWidth="1"/>
    <col min="6646" max="6646" width="25" style="1" customWidth="1"/>
    <col min="6647" max="6647" width="21.28515625" style="1" customWidth="1"/>
    <col min="6648" max="6648" width="16.28515625" style="1" bestFit="1" customWidth="1"/>
    <col min="6649" max="6649" width="17.85546875" style="1" bestFit="1" customWidth="1"/>
    <col min="6650" max="6650" width="18.5703125" style="1" bestFit="1" customWidth="1"/>
    <col min="6651" max="6654" width="17.42578125" style="1" bestFit="1" customWidth="1"/>
    <col min="6655" max="6655" width="17.42578125" style="1" customWidth="1"/>
    <col min="6656" max="6656" width="19.28515625" style="1" customWidth="1"/>
    <col min="6657" max="6657" width="17.5703125" style="1" bestFit="1" customWidth="1"/>
    <col min="6658" max="6658" width="18.28515625" style="1" customWidth="1"/>
    <col min="6659" max="6659" width="30.140625" style="1" customWidth="1"/>
    <col min="6660" max="6660" width="19" style="1" customWidth="1"/>
    <col min="6661" max="6661" width="20" style="1" customWidth="1"/>
    <col min="6662" max="6662" width="16.5703125" style="1" customWidth="1"/>
    <col min="6663" max="6663" width="16.42578125" style="1" customWidth="1"/>
    <col min="6664" max="6668" width="6" style="1" bestFit="1" customWidth="1"/>
    <col min="6669" max="6670" width="7" style="1" bestFit="1" customWidth="1"/>
    <col min="6671" max="6900" width="9.140625" style="1"/>
    <col min="6901" max="6901" width="49.28515625" style="1" bestFit="1" customWidth="1"/>
    <col min="6902" max="6902" width="25" style="1" customWidth="1"/>
    <col min="6903" max="6903" width="21.28515625" style="1" customWidth="1"/>
    <col min="6904" max="6904" width="16.28515625" style="1" bestFit="1" customWidth="1"/>
    <col min="6905" max="6905" width="17.85546875" style="1" bestFit="1" customWidth="1"/>
    <col min="6906" max="6906" width="18.5703125" style="1" bestFit="1" customWidth="1"/>
    <col min="6907" max="6910" width="17.42578125" style="1" bestFit="1" customWidth="1"/>
    <col min="6911" max="6911" width="17.42578125" style="1" customWidth="1"/>
    <col min="6912" max="6912" width="19.28515625" style="1" customWidth="1"/>
    <col min="6913" max="6913" width="17.5703125" style="1" bestFit="1" customWidth="1"/>
    <col min="6914" max="6914" width="18.28515625" style="1" customWidth="1"/>
    <col min="6915" max="6915" width="30.140625" style="1" customWidth="1"/>
    <col min="6916" max="6916" width="19" style="1" customWidth="1"/>
    <col min="6917" max="6917" width="20" style="1" customWidth="1"/>
    <col min="6918" max="6918" width="16.5703125" style="1" customWidth="1"/>
    <col min="6919" max="6919" width="16.42578125" style="1" customWidth="1"/>
    <col min="6920" max="6924" width="6" style="1" bestFit="1" customWidth="1"/>
    <col min="6925" max="6926" width="7" style="1" bestFit="1" customWidth="1"/>
    <col min="6927" max="7156" width="9.140625" style="1"/>
    <col min="7157" max="7157" width="49.28515625" style="1" bestFit="1" customWidth="1"/>
    <col min="7158" max="7158" width="25" style="1" customWidth="1"/>
    <col min="7159" max="7159" width="21.28515625" style="1" customWidth="1"/>
    <col min="7160" max="7160" width="16.28515625" style="1" bestFit="1" customWidth="1"/>
    <col min="7161" max="7161" width="17.85546875" style="1" bestFit="1" customWidth="1"/>
    <col min="7162" max="7162" width="18.5703125" style="1" bestFit="1" customWidth="1"/>
    <col min="7163" max="7166" width="17.42578125" style="1" bestFit="1" customWidth="1"/>
    <col min="7167" max="7167" width="17.42578125" style="1" customWidth="1"/>
    <col min="7168" max="7168" width="19.28515625" style="1" customWidth="1"/>
    <col min="7169" max="7169" width="17.5703125" style="1" bestFit="1" customWidth="1"/>
    <col min="7170" max="7170" width="18.28515625" style="1" customWidth="1"/>
    <col min="7171" max="7171" width="30.140625" style="1" customWidth="1"/>
    <col min="7172" max="7172" width="19" style="1" customWidth="1"/>
    <col min="7173" max="7173" width="20" style="1" customWidth="1"/>
    <col min="7174" max="7174" width="16.5703125" style="1" customWidth="1"/>
    <col min="7175" max="7175" width="16.42578125" style="1" customWidth="1"/>
    <col min="7176" max="7180" width="6" style="1" bestFit="1" customWidth="1"/>
    <col min="7181" max="7182" width="7" style="1" bestFit="1" customWidth="1"/>
    <col min="7183" max="7412" width="9.140625" style="1"/>
    <col min="7413" max="7413" width="49.28515625" style="1" bestFit="1" customWidth="1"/>
    <col min="7414" max="7414" width="25" style="1" customWidth="1"/>
    <col min="7415" max="7415" width="21.28515625" style="1" customWidth="1"/>
    <col min="7416" max="7416" width="16.28515625" style="1" bestFit="1" customWidth="1"/>
    <col min="7417" max="7417" width="17.85546875" style="1" bestFit="1" customWidth="1"/>
    <col min="7418" max="7418" width="18.5703125" style="1" bestFit="1" customWidth="1"/>
    <col min="7419" max="7422" width="17.42578125" style="1" bestFit="1" customWidth="1"/>
    <col min="7423" max="7423" width="17.42578125" style="1" customWidth="1"/>
    <col min="7424" max="7424" width="19.28515625" style="1" customWidth="1"/>
    <col min="7425" max="7425" width="17.5703125" style="1" bestFit="1" customWidth="1"/>
    <col min="7426" max="7426" width="18.28515625" style="1" customWidth="1"/>
    <col min="7427" max="7427" width="30.140625" style="1" customWidth="1"/>
    <col min="7428" max="7428" width="19" style="1" customWidth="1"/>
    <col min="7429" max="7429" width="20" style="1" customWidth="1"/>
    <col min="7430" max="7430" width="16.5703125" style="1" customWidth="1"/>
    <col min="7431" max="7431" width="16.42578125" style="1" customWidth="1"/>
    <col min="7432" max="7436" width="6" style="1" bestFit="1" customWidth="1"/>
    <col min="7437" max="7438" width="7" style="1" bestFit="1" customWidth="1"/>
    <col min="7439" max="7668" width="9.140625" style="1"/>
    <col min="7669" max="7669" width="49.28515625" style="1" bestFit="1" customWidth="1"/>
    <col min="7670" max="7670" width="25" style="1" customWidth="1"/>
    <col min="7671" max="7671" width="21.28515625" style="1" customWidth="1"/>
    <col min="7672" max="7672" width="16.28515625" style="1" bestFit="1" customWidth="1"/>
    <col min="7673" max="7673" width="17.85546875" style="1" bestFit="1" customWidth="1"/>
    <col min="7674" max="7674" width="18.5703125" style="1" bestFit="1" customWidth="1"/>
    <col min="7675" max="7678" width="17.42578125" style="1" bestFit="1" customWidth="1"/>
    <col min="7679" max="7679" width="17.42578125" style="1" customWidth="1"/>
    <col min="7680" max="7680" width="19.28515625" style="1" customWidth="1"/>
    <col min="7681" max="7681" width="17.5703125" style="1" bestFit="1" customWidth="1"/>
    <col min="7682" max="7682" width="18.28515625" style="1" customWidth="1"/>
    <col min="7683" max="7683" width="30.140625" style="1" customWidth="1"/>
    <col min="7684" max="7684" width="19" style="1" customWidth="1"/>
    <col min="7685" max="7685" width="20" style="1" customWidth="1"/>
    <col min="7686" max="7686" width="16.5703125" style="1" customWidth="1"/>
    <col min="7687" max="7687" width="16.42578125" style="1" customWidth="1"/>
    <col min="7688" max="7692" width="6" style="1" bestFit="1" customWidth="1"/>
    <col min="7693" max="7694" width="7" style="1" bestFit="1" customWidth="1"/>
    <col min="7695" max="7924" width="9.140625" style="1"/>
    <col min="7925" max="7925" width="49.28515625" style="1" bestFit="1" customWidth="1"/>
    <col min="7926" max="7926" width="25" style="1" customWidth="1"/>
    <col min="7927" max="7927" width="21.28515625" style="1" customWidth="1"/>
    <col min="7928" max="7928" width="16.28515625" style="1" bestFit="1" customWidth="1"/>
    <col min="7929" max="7929" width="17.85546875" style="1" bestFit="1" customWidth="1"/>
    <col min="7930" max="7930" width="18.5703125" style="1" bestFit="1" customWidth="1"/>
    <col min="7931" max="7934" width="17.42578125" style="1" bestFit="1" customWidth="1"/>
    <col min="7935" max="7935" width="17.42578125" style="1" customWidth="1"/>
    <col min="7936" max="7936" width="19.28515625" style="1" customWidth="1"/>
    <col min="7937" max="7937" width="17.5703125" style="1" bestFit="1" customWidth="1"/>
    <col min="7938" max="7938" width="18.28515625" style="1" customWidth="1"/>
    <col min="7939" max="7939" width="30.140625" style="1" customWidth="1"/>
    <col min="7940" max="7940" width="19" style="1" customWidth="1"/>
    <col min="7941" max="7941" width="20" style="1" customWidth="1"/>
    <col min="7942" max="7942" width="16.5703125" style="1" customWidth="1"/>
    <col min="7943" max="7943" width="16.42578125" style="1" customWidth="1"/>
    <col min="7944" max="7948" width="6" style="1" bestFit="1" customWidth="1"/>
    <col min="7949" max="7950" width="7" style="1" bestFit="1" customWidth="1"/>
    <col min="7951" max="8180" width="9.140625" style="1"/>
    <col min="8181" max="8181" width="49.28515625" style="1" bestFit="1" customWidth="1"/>
    <col min="8182" max="8182" width="25" style="1" customWidth="1"/>
    <col min="8183" max="8183" width="21.28515625" style="1" customWidth="1"/>
    <col min="8184" max="8184" width="16.28515625" style="1" bestFit="1" customWidth="1"/>
    <col min="8185" max="8185" width="17.85546875" style="1" bestFit="1" customWidth="1"/>
    <col min="8186" max="8186" width="18.5703125" style="1" bestFit="1" customWidth="1"/>
    <col min="8187" max="8190" width="17.42578125" style="1" bestFit="1" customWidth="1"/>
    <col min="8191" max="8191" width="17.42578125" style="1" customWidth="1"/>
    <col min="8192" max="8192" width="19.28515625" style="1" customWidth="1"/>
    <col min="8193" max="8193" width="17.5703125" style="1" bestFit="1" customWidth="1"/>
    <col min="8194" max="8194" width="18.28515625" style="1" customWidth="1"/>
    <col min="8195" max="8195" width="30.140625" style="1" customWidth="1"/>
    <col min="8196" max="8196" width="19" style="1" customWidth="1"/>
    <col min="8197" max="8197" width="20" style="1" customWidth="1"/>
    <col min="8198" max="8198" width="16.5703125" style="1" customWidth="1"/>
    <col min="8199" max="8199" width="16.42578125" style="1" customWidth="1"/>
    <col min="8200" max="8204" width="6" style="1" bestFit="1" customWidth="1"/>
    <col min="8205" max="8206" width="7" style="1" bestFit="1" customWidth="1"/>
    <col min="8207" max="8436" width="9.140625" style="1"/>
    <col min="8437" max="8437" width="49.28515625" style="1" bestFit="1" customWidth="1"/>
    <col min="8438" max="8438" width="25" style="1" customWidth="1"/>
    <col min="8439" max="8439" width="21.28515625" style="1" customWidth="1"/>
    <col min="8440" max="8440" width="16.28515625" style="1" bestFit="1" customWidth="1"/>
    <col min="8441" max="8441" width="17.85546875" style="1" bestFit="1" customWidth="1"/>
    <col min="8442" max="8442" width="18.5703125" style="1" bestFit="1" customWidth="1"/>
    <col min="8443" max="8446" width="17.42578125" style="1" bestFit="1" customWidth="1"/>
    <col min="8447" max="8447" width="17.42578125" style="1" customWidth="1"/>
    <col min="8448" max="8448" width="19.28515625" style="1" customWidth="1"/>
    <col min="8449" max="8449" width="17.5703125" style="1" bestFit="1" customWidth="1"/>
    <col min="8450" max="8450" width="18.28515625" style="1" customWidth="1"/>
    <col min="8451" max="8451" width="30.140625" style="1" customWidth="1"/>
    <col min="8452" max="8452" width="19" style="1" customWidth="1"/>
    <col min="8453" max="8453" width="20" style="1" customWidth="1"/>
    <col min="8454" max="8454" width="16.5703125" style="1" customWidth="1"/>
    <col min="8455" max="8455" width="16.42578125" style="1" customWidth="1"/>
    <col min="8456" max="8460" width="6" style="1" bestFit="1" customWidth="1"/>
    <col min="8461" max="8462" width="7" style="1" bestFit="1" customWidth="1"/>
    <col min="8463" max="8692" width="9.140625" style="1"/>
    <col min="8693" max="8693" width="49.28515625" style="1" bestFit="1" customWidth="1"/>
    <col min="8694" max="8694" width="25" style="1" customWidth="1"/>
    <col min="8695" max="8695" width="21.28515625" style="1" customWidth="1"/>
    <col min="8696" max="8696" width="16.28515625" style="1" bestFit="1" customWidth="1"/>
    <col min="8697" max="8697" width="17.85546875" style="1" bestFit="1" customWidth="1"/>
    <col min="8698" max="8698" width="18.5703125" style="1" bestFit="1" customWidth="1"/>
    <col min="8699" max="8702" width="17.42578125" style="1" bestFit="1" customWidth="1"/>
    <col min="8703" max="8703" width="17.42578125" style="1" customWidth="1"/>
    <col min="8704" max="8704" width="19.28515625" style="1" customWidth="1"/>
    <col min="8705" max="8705" width="17.5703125" style="1" bestFit="1" customWidth="1"/>
    <col min="8706" max="8706" width="18.28515625" style="1" customWidth="1"/>
    <col min="8707" max="8707" width="30.140625" style="1" customWidth="1"/>
    <col min="8708" max="8708" width="19" style="1" customWidth="1"/>
    <col min="8709" max="8709" width="20" style="1" customWidth="1"/>
    <col min="8710" max="8710" width="16.5703125" style="1" customWidth="1"/>
    <col min="8711" max="8711" width="16.42578125" style="1" customWidth="1"/>
    <col min="8712" max="8716" width="6" style="1" bestFit="1" customWidth="1"/>
    <col min="8717" max="8718" width="7" style="1" bestFit="1" customWidth="1"/>
    <col min="8719" max="8948" width="9.140625" style="1"/>
    <col min="8949" max="8949" width="49.28515625" style="1" bestFit="1" customWidth="1"/>
    <col min="8950" max="8950" width="25" style="1" customWidth="1"/>
    <col min="8951" max="8951" width="21.28515625" style="1" customWidth="1"/>
    <col min="8952" max="8952" width="16.28515625" style="1" bestFit="1" customWidth="1"/>
    <col min="8953" max="8953" width="17.85546875" style="1" bestFit="1" customWidth="1"/>
    <col min="8954" max="8954" width="18.5703125" style="1" bestFit="1" customWidth="1"/>
    <col min="8955" max="8958" width="17.42578125" style="1" bestFit="1" customWidth="1"/>
    <col min="8959" max="8959" width="17.42578125" style="1" customWidth="1"/>
    <col min="8960" max="8960" width="19.28515625" style="1" customWidth="1"/>
    <col min="8961" max="8961" width="17.5703125" style="1" bestFit="1" customWidth="1"/>
    <col min="8962" max="8962" width="18.28515625" style="1" customWidth="1"/>
    <col min="8963" max="8963" width="30.140625" style="1" customWidth="1"/>
    <col min="8964" max="8964" width="19" style="1" customWidth="1"/>
    <col min="8965" max="8965" width="20" style="1" customWidth="1"/>
    <col min="8966" max="8966" width="16.5703125" style="1" customWidth="1"/>
    <col min="8967" max="8967" width="16.42578125" style="1" customWidth="1"/>
    <col min="8968" max="8972" width="6" style="1" bestFit="1" customWidth="1"/>
    <col min="8973" max="8974" width="7" style="1" bestFit="1" customWidth="1"/>
    <col min="8975" max="9204" width="9.140625" style="1"/>
    <col min="9205" max="9205" width="49.28515625" style="1" bestFit="1" customWidth="1"/>
    <col min="9206" max="9206" width="25" style="1" customWidth="1"/>
    <col min="9207" max="9207" width="21.28515625" style="1" customWidth="1"/>
    <col min="9208" max="9208" width="16.28515625" style="1" bestFit="1" customWidth="1"/>
    <col min="9209" max="9209" width="17.85546875" style="1" bestFit="1" customWidth="1"/>
    <col min="9210" max="9210" width="18.5703125" style="1" bestFit="1" customWidth="1"/>
    <col min="9211" max="9214" width="17.42578125" style="1" bestFit="1" customWidth="1"/>
    <col min="9215" max="9215" width="17.42578125" style="1" customWidth="1"/>
    <col min="9216" max="9216" width="19.28515625" style="1" customWidth="1"/>
    <col min="9217" max="9217" width="17.5703125" style="1" bestFit="1" customWidth="1"/>
    <col min="9218" max="9218" width="18.28515625" style="1" customWidth="1"/>
    <col min="9219" max="9219" width="30.140625" style="1" customWidth="1"/>
    <col min="9220" max="9220" width="19" style="1" customWidth="1"/>
    <col min="9221" max="9221" width="20" style="1" customWidth="1"/>
    <col min="9222" max="9222" width="16.5703125" style="1" customWidth="1"/>
    <col min="9223" max="9223" width="16.42578125" style="1" customWidth="1"/>
    <col min="9224" max="9228" width="6" style="1" bestFit="1" customWidth="1"/>
    <col min="9229" max="9230" width="7" style="1" bestFit="1" customWidth="1"/>
    <col min="9231" max="9460" width="9.140625" style="1"/>
    <col min="9461" max="9461" width="49.28515625" style="1" bestFit="1" customWidth="1"/>
    <col min="9462" max="9462" width="25" style="1" customWidth="1"/>
    <col min="9463" max="9463" width="21.28515625" style="1" customWidth="1"/>
    <col min="9464" max="9464" width="16.28515625" style="1" bestFit="1" customWidth="1"/>
    <col min="9465" max="9465" width="17.85546875" style="1" bestFit="1" customWidth="1"/>
    <col min="9466" max="9466" width="18.5703125" style="1" bestFit="1" customWidth="1"/>
    <col min="9467" max="9470" width="17.42578125" style="1" bestFit="1" customWidth="1"/>
    <col min="9471" max="9471" width="17.42578125" style="1" customWidth="1"/>
    <col min="9472" max="9472" width="19.28515625" style="1" customWidth="1"/>
    <col min="9473" max="9473" width="17.5703125" style="1" bestFit="1" customWidth="1"/>
    <col min="9474" max="9474" width="18.28515625" style="1" customWidth="1"/>
    <col min="9475" max="9475" width="30.140625" style="1" customWidth="1"/>
    <col min="9476" max="9476" width="19" style="1" customWidth="1"/>
    <col min="9477" max="9477" width="20" style="1" customWidth="1"/>
    <col min="9478" max="9478" width="16.5703125" style="1" customWidth="1"/>
    <col min="9479" max="9479" width="16.42578125" style="1" customWidth="1"/>
    <col min="9480" max="9484" width="6" style="1" bestFit="1" customWidth="1"/>
    <col min="9485" max="9486" width="7" style="1" bestFit="1" customWidth="1"/>
    <col min="9487" max="9716" width="9.140625" style="1"/>
    <col min="9717" max="9717" width="49.28515625" style="1" bestFit="1" customWidth="1"/>
    <col min="9718" max="9718" width="25" style="1" customWidth="1"/>
    <col min="9719" max="9719" width="21.28515625" style="1" customWidth="1"/>
    <col min="9720" max="9720" width="16.28515625" style="1" bestFit="1" customWidth="1"/>
    <col min="9721" max="9721" width="17.85546875" style="1" bestFit="1" customWidth="1"/>
    <col min="9722" max="9722" width="18.5703125" style="1" bestFit="1" customWidth="1"/>
    <col min="9723" max="9726" width="17.42578125" style="1" bestFit="1" customWidth="1"/>
    <col min="9727" max="9727" width="17.42578125" style="1" customWidth="1"/>
    <col min="9728" max="9728" width="19.28515625" style="1" customWidth="1"/>
    <col min="9729" max="9729" width="17.5703125" style="1" bestFit="1" customWidth="1"/>
    <col min="9730" max="9730" width="18.28515625" style="1" customWidth="1"/>
    <col min="9731" max="9731" width="30.140625" style="1" customWidth="1"/>
    <col min="9732" max="9732" width="19" style="1" customWidth="1"/>
    <col min="9733" max="9733" width="20" style="1" customWidth="1"/>
    <col min="9734" max="9734" width="16.5703125" style="1" customWidth="1"/>
    <col min="9735" max="9735" width="16.42578125" style="1" customWidth="1"/>
    <col min="9736" max="9740" width="6" style="1" bestFit="1" customWidth="1"/>
    <col min="9741" max="9742" width="7" style="1" bestFit="1" customWidth="1"/>
    <col min="9743" max="9972" width="9.140625" style="1"/>
    <col min="9973" max="9973" width="49.28515625" style="1" bestFit="1" customWidth="1"/>
    <col min="9974" max="9974" width="25" style="1" customWidth="1"/>
    <col min="9975" max="9975" width="21.28515625" style="1" customWidth="1"/>
    <col min="9976" max="9976" width="16.28515625" style="1" bestFit="1" customWidth="1"/>
    <col min="9977" max="9977" width="17.85546875" style="1" bestFit="1" customWidth="1"/>
    <col min="9978" max="9978" width="18.5703125" style="1" bestFit="1" customWidth="1"/>
    <col min="9979" max="9982" width="17.42578125" style="1" bestFit="1" customWidth="1"/>
    <col min="9983" max="9983" width="17.42578125" style="1" customWidth="1"/>
    <col min="9984" max="9984" width="19.28515625" style="1" customWidth="1"/>
    <col min="9985" max="9985" width="17.5703125" style="1" bestFit="1" customWidth="1"/>
    <col min="9986" max="9986" width="18.28515625" style="1" customWidth="1"/>
    <col min="9987" max="9987" width="30.140625" style="1" customWidth="1"/>
    <col min="9988" max="9988" width="19" style="1" customWidth="1"/>
    <col min="9989" max="9989" width="20" style="1" customWidth="1"/>
    <col min="9990" max="9990" width="16.5703125" style="1" customWidth="1"/>
    <col min="9991" max="9991" width="16.42578125" style="1" customWidth="1"/>
    <col min="9992" max="9996" width="6" style="1" bestFit="1" customWidth="1"/>
    <col min="9997" max="9998" width="7" style="1" bestFit="1" customWidth="1"/>
    <col min="9999" max="10228" width="9.140625" style="1"/>
    <col min="10229" max="10229" width="49.28515625" style="1" bestFit="1" customWidth="1"/>
    <col min="10230" max="10230" width="25" style="1" customWidth="1"/>
    <col min="10231" max="10231" width="21.28515625" style="1" customWidth="1"/>
    <col min="10232" max="10232" width="16.28515625" style="1" bestFit="1" customWidth="1"/>
    <col min="10233" max="10233" width="17.85546875" style="1" bestFit="1" customWidth="1"/>
    <col min="10234" max="10234" width="18.5703125" style="1" bestFit="1" customWidth="1"/>
    <col min="10235" max="10238" width="17.42578125" style="1" bestFit="1" customWidth="1"/>
    <col min="10239" max="10239" width="17.42578125" style="1" customWidth="1"/>
    <col min="10240" max="10240" width="19.28515625" style="1" customWidth="1"/>
    <col min="10241" max="10241" width="17.5703125" style="1" bestFit="1" customWidth="1"/>
    <col min="10242" max="10242" width="18.28515625" style="1" customWidth="1"/>
    <col min="10243" max="10243" width="30.140625" style="1" customWidth="1"/>
    <col min="10244" max="10244" width="19" style="1" customWidth="1"/>
    <col min="10245" max="10245" width="20" style="1" customWidth="1"/>
    <col min="10246" max="10246" width="16.5703125" style="1" customWidth="1"/>
    <col min="10247" max="10247" width="16.42578125" style="1" customWidth="1"/>
    <col min="10248" max="10252" width="6" style="1" bestFit="1" customWidth="1"/>
    <col min="10253" max="10254" width="7" style="1" bestFit="1" customWidth="1"/>
    <col min="10255" max="10484" width="9.140625" style="1"/>
    <col min="10485" max="10485" width="49.28515625" style="1" bestFit="1" customWidth="1"/>
    <col min="10486" max="10486" width="25" style="1" customWidth="1"/>
    <col min="10487" max="10487" width="21.28515625" style="1" customWidth="1"/>
    <col min="10488" max="10488" width="16.28515625" style="1" bestFit="1" customWidth="1"/>
    <col min="10489" max="10489" width="17.85546875" style="1" bestFit="1" customWidth="1"/>
    <col min="10490" max="10490" width="18.5703125" style="1" bestFit="1" customWidth="1"/>
    <col min="10491" max="10494" width="17.42578125" style="1" bestFit="1" customWidth="1"/>
    <col min="10495" max="10495" width="17.42578125" style="1" customWidth="1"/>
    <col min="10496" max="10496" width="19.28515625" style="1" customWidth="1"/>
    <col min="10497" max="10497" width="17.5703125" style="1" bestFit="1" customWidth="1"/>
    <col min="10498" max="10498" width="18.28515625" style="1" customWidth="1"/>
    <col min="10499" max="10499" width="30.140625" style="1" customWidth="1"/>
    <col min="10500" max="10500" width="19" style="1" customWidth="1"/>
    <col min="10501" max="10501" width="20" style="1" customWidth="1"/>
    <col min="10502" max="10502" width="16.5703125" style="1" customWidth="1"/>
    <col min="10503" max="10503" width="16.42578125" style="1" customWidth="1"/>
    <col min="10504" max="10508" width="6" style="1" bestFit="1" customWidth="1"/>
    <col min="10509" max="10510" width="7" style="1" bestFit="1" customWidth="1"/>
    <col min="10511" max="10740" width="9.140625" style="1"/>
    <col min="10741" max="10741" width="49.28515625" style="1" bestFit="1" customWidth="1"/>
    <col min="10742" max="10742" width="25" style="1" customWidth="1"/>
    <col min="10743" max="10743" width="21.28515625" style="1" customWidth="1"/>
    <col min="10744" max="10744" width="16.28515625" style="1" bestFit="1" customWidth="1"/>
    <col min="10745" max="10745" width="17.85546875" style="1" bestFit="1" customWidth="1"/>
    <col min="10746" max="10746" width="18.5703125" style="1" bestFit="1" customWidth="1"/>
    <col min="10747" max="10750" width="17.42578125" style="1" bestFit="1" customWidth="1"/>
    <col min="10751" max="10751" width="17.42578125" style="1" customWidth="1"/>
    <col min="10752" max="10752" width="19.28515625" style="1" customWidth="1"/>
    <col min="10753" max="10753" width="17.5703125" style="1" bestFit="1" customWidth="1"/>
    <col min="10754" max="10754" width="18.28515625" style="1" customWidth="1"/>
    <col min="10755" max="10755" width="30.140625" style="1" customWidth="1"/>
    <col min="10756" max="10756" width="19" style="1" customWidth="1"/>
    <col min="10757" max="10757" width="20" style="1" customWidth="1"/>
    <col min="10758" max="10758" width="16.5703125" style="1" customWidth="1"/>
    <col min="10759" max="10759" width="16.42578125" style="1" customWidth="1"/>
    <col min="10760" max="10764" width="6" style="1" bestFit="1" customWidth="1"/>
    <col min="10765" max="10766" width="7" style="1" bestFit="1" customWidth="1"/>
    <col min="10767" max="10996" width="9.140625" style="1"/>
    <col min="10997" max="10997" width="49.28515625" style="1" bestFit="1" customWidth="1"/>
    <col min="10998" max="10998" width="25" style="1" customWidth="1"/>
    <col min="10999" max="10999" width="21.28515625" style="1" customWidth="1"/>
    <col min="11000" max="11000" width="16.28515625" style="1" bestFit="1" customWidth="1"/>
    <col min="11001" max="11001" width="17.85546875" style="1" bestFit="1" customWidth="1"/>
    <col min="11002" max="11002" width="18.5703125" style="1" bestFit="1" customWidth="1"/>
    <col min="11003" max="11006" width="17.42578125" style="1" bestFit="1" customWidth="1"/>
    <col min="11007" max="11007" width="17.42578125" style="1" customWidth="1"/>
    <col min="11008" max="11008" width="19.28515625" style="1" customWidth="1"/>
    <col min="11009" max="11009" width="17.5703125" style="1" bestFit="1" customWidth="1"/>
    <col min="11010" max="11010" width="18.28515625" style="1" customWidth="1"/>
    <col min="11011" max="11011" width="30.140625" style="1" customWidth="1"/>
    <col min="11012" max="11012" width="19" style="1" customWidth="1"/>
    <col min="11013" max="11013" width="20" style="1" customWidth="1"/>
    <col min="11014" max="11014" width="16.5703125" style="1" customWidth="1"/>
    <col min="11015" max="11015" width="16.42578125" style="1" customWidth="1"/>
    <col min="11016" max="11020" width="6" style="1" bestFit="1" customWidth="1"/>
    <col min="11021" max="11022" width="7" style="1" bestFit="1" customWidth="1"/>
    <col min="11023" max="11252" width="9.140625" style="1"/>
    <col min="11253" max="11253" width="49.28515625" style="1" bestFit="1" customWidth="1"/>
    <col min="11254" max="11254" width="25" style="1" customWidth="1"/>
    <col min="11255" max="11255" width="21.28515625" style="1" customWidth="1"/>
    <col min="11256" max="11256" width="16.28515625" style="1" bestFit="1" customWidth="1"/>
    <col min="11257" max="11257" width="17.85546875" style="1" bestFit="1" customWidth="1"/>
    <col min="11258" max="11258" width="18.5703125" style="1" bestFit="1" customWidth="1"/>
    <col min="11259" max="11262" width="17.42578125" style="1" bestFit="1" customWidth="1"/>
    <col min="11263" max="11263" width="17.42578125" style="1" customWidth="1"/>
    <col min="11264" max="11264" width="19.28515625" style="1" customWidth="1"/>
    <col min="11265" max="11265" width="17.5703125" style="1" bestFit="1" customWidth="1"/>
    <col min="11266" max="11266" width="18.28515625" style="1" customWidth="1"/>
    <col min="11267" max="11267" width="30.140625" style="1" customWidth="1"/>
    <col min="11268" max="11268" width="19" style="1" customWidth="1"/>
    <col min="11269" max="11269" width="20" style="1" customWidth="1"/>
    <col min="11270" max="11270" width="16.5703125" style="1" customWidth="1"/>
    <col min="11271" max="11271" width="16.42578125" style="1" customWidth="1"/>
    <col min="11272" max="11276" width="6" style="1" bestFit="1" customWidth="1"/>
    <col min="11277" max="11278" width="7" style="1" bestFit="1" customWidth="1"/>
    <col min="11279" max="11508" width="9.140625" style="1"/>
    <col min="11509" max="11509" width="49.28515625" style="1" bestFit="1" customWidth="1"/>
    <col min="11510" max="11510" width="25" style="1" customWidth="1"/>
    <col min="11511" max="11511" width="21.28515625" style="1" customWidth="1"/>
    <col min="11512" max="11512" width="16.28515625" style="1" bestFit="1" customWidth="1"/>
    <col min="11513" max="11513" width="17.85546875" style="1" bestFit="1" customWidth="1"/>
    <col min="11514" max="11514" width="18.5703125" style="1" bestFit="1" customWidth="1"/>
    <col min="11515" max="11518" width="17.42578125" style="1" bestFit="1" customWidth="1"/>
    <col min="11519" max="11519" width="17.42578125" style="1" customWidth="1"/>
    <col min="11520" max="11520" width="19.28515625" style="1" customWidth="1"/>
    <col min="11521" max="11521" width="17.5703125" style="1" bestFit="1" customWidth="1"/>
    <col min="11522" max="11522" width="18.28515625" style="1" customWidth="1"/>
    <col min="11523" max="11523" width="30.140625" style="1" customWidth="1"/>
    <col min="11524" max="11524" width="19" style="1" customWidth="1"/>
    <col min="11525" max="11525" width="20" style="1" customWidth="1"/>
    <col min="11526" max="11526" width="16.5703125" style="1" customWidth="1"/>
    <col min="11527" max="11527" width="16.42578125" style="1" customWidth="1"/>
    <col min="11528" max="11532" width="6" style="1" bestFit="1" customWidth="1"/>
    <col min="11533" max="11534" width="7" style="1" bestFit="1" customWidth="1"/>
    <col min="11535" max="11764" width="9.140625" style="1"/>
    <col min="11765" max="11765" width="49.28515625" style="1" bestFit="1" customWidth="1"/>
    <col min="11766" max="11766" width="25" style="1" customWidth="1"/>
    <col min="11767" max="11767" width="21.28515625" style="1" customWidth="1"/>
    <col min="11768" max="11768" width="16.28515625" style="1" bestFit="1" customWidth="1"/>
    <col min="11769" max="11769" width="17.85546875" style="1" bestFit="1" customWidth="1"/>
    <col min="11770" max="11770" width="18.5703125" style="1" bestFit="1" customWidth="1"/>
    <col min="11771" max="11774" width="17.42578125" style="1" bestFit="1" customWidth="1"/>
    <col min="11775" max="11775" width="17.42578125" style="1" customWidth="1"/>
    <col min="11776" max="11776" width="19.28515625" style="1" customWidth="1"/>
    <col min="11777" max="11777" width="17.5703125" style="1" bestFit="1" customWidth="1"/>
    <col min="11778" max="11778" width="18.28515625" style="1" customWidth="1"/>
    <col min="11779" max="11779" width="30.140625" style="1" customWidth="1"/>
    <col min="11780" max="11780" width="19" style="1" customWidth="1"/>
    <col min="11781" max="11781" width="20" style="1" customWidth="1"/>
    <col min="11782" max="11782" width="16.5703125" style="1" customWidth="1"/>
    <col min="11783" max="11783" width="16.42578125" style="1" customWidth="1"/>
    <col min="11784" max="11788" width="6" style="1" bestFit="1" customWidth="1"/>
    <col min="11789" max="11790" width="7" style="1" bestFit="1" customWidth="1"/>
    <col min="11791" max="12020" width="9.140625" style="1"/>
    <col min="12021" max="12021" width="49.28515625" style="1" bestFit="1" customWidth="1"/>
    <col min="12022" max="12022" width="25" style="1" customWidth="1"/>
    <col min="12023" max="12023" width="21.28515625" style="1" customWidth="1"/>
    <col min="12024" max="12024" width="16.28515625" style="1" bestFit="1" customWidth="1"/>
    <col min="12025" max="12025" width="17.85546875" style="1" bestFit="1" customWidth="1"/>
    <col min="12026" max="12026" width="18.5703125" style="1" bestFit="1" customWidth="1"/>
    <col min="12027" max="12030" width="17.42578125" style="1" bestFit="1" customWidth="1"/>
    <col min="12031" max="12031" width="17.42578125" style="1" customWidth="1"/>
    <col min="12032" max="12032" width="19.28515625" style="1" customWidth="1"/>
    <col min="12033" max="12033" width="17.5703125" style="1" bestFit="1" customWidth="1"/>
    <col min="12034" max="12034" width="18.28515625" style="1" customWidth="1"/>
    <col min="12035" max="12035" width="30.140625" style="1" customWidth="1"/>
    <col min="12036" max="12036" width="19" style="1" customWidth="1"/>
    <col min="12037" max="12037" width="20" style="1" customWidth="1"/>
    <col min="12038" max="12038" width="16.5703125" style="1" customWidth="1"/>
    <col min="12039" max="12039" width="16.42578125" style="1" customWidth="1"/>
    <col min="12040" max="12044" width="6" style="1" bestFit="1" customWidth="1"/>
    <col min="12045" max="12046" width="7" style="1" bestFit="1" customWidth="1"/>
    <col min="12047" max="12276" width="9.140625" style="1"/>
    <col min="12277" max="12277" width="49.28515625" style="1" bestFit="1" customWidth="1"/>
    <col min="12278" max="12278" width="25" style="1" customWidth="1"/>
    <col min="12279" max="12279" width="21.28515625" style="1" customWidth="1"/>
    <col min="12280" max="12280" width="16.28515625" style="1" bestFit="1" customWidth="1"/>
    <col min="12281" max="12281" width="17.85546875" style="1" bestFit="1" customWidth="1"/>
    <col min="12282" max="12282" width="18.5703125" style="1" bestFit="1" customWidth="1"/>
    <col min="12283" max="12286" width="17.42578125" style="1" bestFit="1" customWidth="1"/>
    <col min="12287" max="12287" width="17.42578125" style="1" customWidth="1"/>
    <col min="12288" max="12288" width="19.28515625" style="1" customWidth="1"/>
    <col min="12289" max="12289" width="17.5703125" style="1" bestFit="1" customWidth="1"/>
    <col min="12290" max="12290" width="18.28515625" style="1" customWidth="1"/>
    <col min="12291" max="12291" width="30.140625" style="1" customWidth="1"/>
    <col min="12292" max="12292" width="19" style="1" customWidth="1"/>
    <col min="12293" max="12293" width="20" style="1" customWidth="1"/>
    <col min="12294" max="12294" width="16.5703125" style="1" customWidth="1"/>
    <col min="12295" max="12295" width="16.42578125" style="1" customWidth="1"/>
    <col min="12296" max="12300" width="6" style="1" bestFit="1" customWidth="1"/>
    <col min="12301" max="12302" width="7" style="1" bestFit="1" customWidth="1"/>
    <col min="12303" max="12532" width="9.140625" style="1"/>
    <col min="12533" max="12533" width="49.28515625" style="1" bestFit="1" customWidth="1"/>
    <col min="12534" max="12534" width="25" style="1" customWidth="1"/>
    <col min="12535" max="12535" width="21.28515625" style="1" customWidth="1"/>
    <col min="12536" max="12536" width="16.28515625" style="1" bestFit="1" customWidth="1"/>
    <col min="12537" max="12537" width="17.85546875" style="1" bestFit="1" customWidth="1"/>
    <col min="12538" max="12538" width="18.5703125" style="1" bestFit="1" customWidth="1"/>
    <col min="12539" max="12542" width="17.42578125" style="1" bestFit="1" customWidth="1"/>
    <col min="12543" max="12543" width="17.42578125" style="1" customWidth="1"/>
    <col min="12544" max="12544" width="19.28515625" style="1" customWidth="1"/>
    <col min="12545" max="12545" width="17.5703125" style="1" bestFit="1" customWidth="1"/>
    <col min="12546" max="12546" width="18.28515625" style="1" customWidth="1"/>
    <col min="12547" max="12547" width="30.140625" style="1" customWidth="1"/>
    <col min="12548" max="12548" width="19" style="1" customWidth="1"/>
    <col min="12549" max="12549" width="20" style="1" customWidth="1"/>
    <col min="12550" max="12550" width="16.5703125" style="1" customWidth="1"/>
    <col min="12551" max="12551" width="16.42578125" style="1" customWidth="1"/>
    <col min="12552" max="12556" width="6" style="1" bestFit="1" customWidth="1"/>
    <col min="12557" max="12558" width="7" style="1" bestFit="1" customWidth="1"/>
    <col min="12559" max="12788" width="9.140625" style="1"/>
    <col min="12789" max="12789" width="49.28515625" style="1" bestFit="1" customWidth="1"/>
    <col min="12790" max="12790" width="25" style="1" customWidth="1"/>
    <col min="12791" max="12791" width="21.28515625" style="1" customWidth="1"/>
    <col min="12792" max="12792" width="16.28515625" style="1" bestFit="1" customWidth="1"/>
    <col min="12793" max="12793" width="17.85546875" style="1" bestFit="1" customWidth="1"/>
    <col min="12794" max="12794" width="18.5703125" style="1" bestFit="1" customWidth="1"/>
    <col min="12795" max="12798" width="17.42578125" style="1" bestFit="1" customWidth="1"/>
    <col min="12799" max="12799" width="17.42578125" style="1" customWidth="1"/>
    <col min="12800" max="12800" width="19.28515625" style="1" customWidth="1"/>
    <col min="12801" max="12801" width="17.5703125" style="1" bestFit="1" customWidth="1"/>
    <col min="12802" max="12802" width="18.28515625" style="1" customWidth="1"/>
    <col min="12803" max="12803" width="30.140625" style="1" customWidth="1"/>
    <col min="12804" max="12804" width="19" style="1" customWidth="1"/>
    <col min="12805" max="12805" width="20" style="1" customWidth="1"/>
    <col min="12806" max="12806" width="16.5703125" style="1" customWidth="1"/>
    <col min="12807" max="12807" width="16.42578125" style="1" customWidth="1"/>
    <col min="12808" max="12812" width="6" style="1" bestFit="1" customWidth="1"/>
    <col min="12813" max="12814" width="7" style="1" bestFit="1" customWidth="1"/>
    <col min="12815" max="13044" width="9.140625" style="1"/>
    <col min="13045" max="13045" width="49.28515625" style="1" bestFit="1" customWidth="1"/>
    <col min="13046" max="13046" width="25" style="1" customWidth="1"/>
    <col min="13047" max="13047" width="21.28515625" style="1" customWidth="1"/>
    <col min="13048" max="13048" width="16.28515625" style="1" bestFit="1" customWidth="1"/>
    <col min="13049" max="13049" width="17.85546875" style="1" bestFit="1" customWidth="1"/>
    <col min="13050" max="13050" width="18.5703125" style="1" bestFit="1" customWidth="1"/>
    <col min="13051" max="13054" width="17.42578125" style="1" bestFit="1" customWidth="1"/>
    <col min="13055" max="13055" width="17.42578125" style="1" customWidth="1"/>
    <col min="13056" max="13056" width="19.28515625" style="1" customWidth="1"/>
    <col min="13057" max="13057" width="17.5703125" style="1" bestFit="1" customWidth="1"/>
    <col min="13058" max="13058" width="18.28515625" style="1" customWidth="1"/>
    <col min="13059" max="13059" width="30.140625" style="1" customWidth="1"/>
    <col min="13060" max="13060" width="19" style="1" customWidth="1"/>
    <col min="13061" max="13061" width="20" style="1" customWidth="1"/>
    <col min="13062" max="13062" width="16.5703125" style="1" customWidth="1"/>
    <col min="13063" max="13063" width="16.42578125" style="1" customWidth="1"/>
    <col min="13064" max="13068" width="6" style="1" bestFit="1" customWidth="1"/>
    <col min="13069" max="13070" width="7" style="1" bestFit="1" customWidth="1"/>
    <col min="13071" max="13300" width="9.140625" style="1"/>
    <col min="13301" max="13301" width="49.28515625" style="1" bestFit="1" customWidth="1"/>
    <col min="13302" max="13302" width="25" style="1" customWidth="1"/>
    <col min="13303" max="13303" width="21.28515625" style="1" customWidth="1"/>
    <col min="13304" max="13304" width="16.28515625" style="1" bestFit="1" customWidth="1"/>
    <col min="13305" max="13305" width="17.85546875" style="1" bestFit="1" customWidth="1"/>
    <col min="13306" max="13306" width="18.5703125" style="1" bestFit="1" customWidth="1"/>
    <col min="13307" max="13310" width="17.42578125" style="1" bestFit="1" customWidth="1"/>
    <col min="13311" max="13311" width="17.42578125" style="1" customWidth="1"/>
    <col min="13312" max="13312" width="19.28515625" style="1" customWidth="1"/>
    <col min="13313" max="13313" width="17.5703125" style="1" bestFit="1" customWidth="1"/>
    <col min="13314" max="13314" width="18.28515625" style="1" customWidth="1"/>
    <col min="13315" max="13315" width="30.140625" style="1" customWidth="1"/>
    <col min="13316" max="13316" width="19" style="1" customWidth="1"/>
    <col min="13317" max="13317" width="20" style="1" customWidth="1"/>
    <col min="13318" max="13318" width="16.5703125" style="1" customWidth="1"/>
    <col min="13319" max="13319" width="16.42578125" style="1" customWidth="1"/>
    <col min="13320" max="13324" width="6" style="1" bestFit="1" customWidth="1"/>
    <col min="13325" max="13326" width="7" style="1" bestFit="1" customWidth="1"/>
    <col min="13327" max="13556" width="9.140625" style="1"/>
    <col min="13557" max="13557" width="49.28515625" style="1" bestFit="1" customWidth="1"/>
    <col min="13558" max="13558" width="25" style="1" customWidth="1"/>
    <col min="13559" max="13559" width="21.28515625" style="1" customWidth="1"/>
    <col min="13560" max="13560" width="16.28515625" style="1" bestFit="1" customWidth="1"/>
    <col min="13561" max="13561" width="17.85546875" style="1" bestFit="1" customWidth="1"/>
    <col min="13562" max="13562" width="18.5703125" style="1" bestFit="1" customWidth="1"/>
    <col min="13563" max="13566" width="17.42578125" style="1" bestFit="1" customWidth="1"/>
    <col min="13567" max="13567" width="17.42578125" style="1" customWidth="1"/>
    <col min="13568" max="13568" width="19.28515625" style="1" customWidth="1"/>
    <col min="13569" max="13569" width="17.5703125" style="1" bestFit="1" customWidth="1"/>
    <col min="13570" max="13570" width="18.28515625" style="1" customWidth="1"/>
    <col min="13571" max="13571" width="30.140625" style="1" customWidth="1"/>
    <col min="13572" max="13572" width="19" style="1" customWidth="1"/>
    <col min="13573" max="13573" width="20" style="1" customWidth="1"/>
    <col min="13574" max="13574" width="16.5703125" style="1" customWidth="1"/>
    <col min="13575" max="13575" width="16.42578125" style="1" customWidth="1"/>
    <col min="13576" max="13580" width="6" style="1" bestFit="1" customWidth="1"/>
    <col min="13581" max="13582" width="7" style="1" bestFit="1" customWidth="1"/>
    <col min="13583" max="13812" width="9.140625" style="1"/>
    <col min="13813" max="13813" width="49.28515625" style="1" bestFit="1" customWidth="1"/>
    <col min="13814" max="13814" width="25" style="1" customWidth="1"/>
    <col min="13815" max="13815" width="21.28515625" style="1" customWidth="1"/>
    <col min="13816" max="13816" width="16.28515625" style="1" bestFit="1" customWidth="1"/>
    <col min="13817" max="13817" width="17.85546875" style="1" bestFit="1" customWidth="1"/>
    <col min="13818" max="13818" width="18.5703125" style="1" bestFit="1" customWidth="1"/>
    <col min="13819" max="13822" width="17.42578125" style="1" bestFit="1" customWidth="1"/>
    <col min="13823" max="13823" width="17.42578125" style="1" customWidth="1"/>
    <col min="13824" max="13824" width="19.28515625" style="1" customWidth="1"/>
    <col min="13825" max="13825" width="17.5703125" style="1" bestFit="1" customWidth="1"/>
    <col min="13826" max="13826" width="18.28515625" style="1" customWidth="1"/>
    <col min="13827" max="13827" width="30.140625" style="1" customWidth="1"/>
    <col min="13828" max="13828" width="19" style="1" customWidth="1"/>
    <col min="13829" max="13829" width="20" style="1" customWidth="1"/>
    <col min="13830" max="13830" width="16.5703125" style="1" customWidth="1"/>
    <col min="13831" max="13831" width="16.42578125" style="1" customWidth="1"/>
    <col min="13832" max="13836" width="6" style="1" bestFit="1" customWidth="1"/>
    <col min="13837" max="13838" width="7" style="1" bestFit="1" customWidth="1"/>
    <col min="13839" max="14068" width="9.140625" style="1"/>
    <col min="14069" max="14069" width="49.28515625" style="1" bestFit="1" customWidth="1"/>
    <col min="14070" max="14070" width="25" style="1" customWidth="1"/>
    <col min="14071" max="14071" width="21.28515625" style="1" customWidth="1"/>
    <col min="14072" max="14072" width="16.28515625" style="1" bestFit="1" customWidth="1"/>
    <col min="14073" max="14073" width="17.85546875" style="1" bestFit="1" customWidth="1"/>
    <col min="14074" max="14074" width="18.5703125" style="1" bestFit="1" customWidth="1"/>
    <col min="14075" max="14078" width="17.42578125" style="1" bestFit="1" customWidth="1"/>
    <col min="14079" max="14079" width="17.42578125" style="1" customWidth="1"/>
    <col min="14080" max="14080" width="19.28515625" style="1" customWidth="1"/>
    <col min="14081" max="14081" width="17.5703125" style="1" bestFit="1" customWidth="1"/>
    <col min="14082" max="14082" width="18.28515625" style="1" customWidth="1"/>
    <col min="14083" max="14083" width="30.140625" style="1" customWidth="1"/>
    <col min="14084" max="14084" width="19" style="1" customWidth="1"/>
    <col min="14085" max="14085" width="20" style="1" customWidth="1"/>
    <col min="14086" max="14086" width="16.5703125" style="1" customWidth="1"/>
    <col min="14087" max="14087" width="16.42578125" style="1" customWidth="1"/>
    <col min="14088" max="14092" width="6" style="1" bestFit="1" customWidth="1"/>
    <col min="14093" max="14094" width="7" style="1" bestFit="1" customWidth="1"/>
    <col min="14095" max="14324" width="9.140625" style="1"/>
    <col min="14325" max="14325" width="49.28515625" style="1" bestFit="1" customWidth="1"/>
    <col min="14326" max="14326" width="25" style="1" customWidth="1"/>
    <col min="14327" max="14327" width="21.28515625" style="1" customWidth="1"/>
    <col min="14328" max="14328" width="16.28515625" style="1" bestFit="1" customWidth="1"/>
    <col min="14329" max="14329" width="17.85546875" style="1" bestFit="1" customWidth="1"/>
    <col min="14330" max="14330" width="18.5703125" style="1" bestFit="1" customWidth="1"/>
    <col min="14331" max="14334" width="17.42578125" style="1" bestFit="1" customWidth="1"/>
    <col min="14335" max="14335" width="17.42578125" style="1" customWidth="1"/>
    <col min="14336" max="14336" width="19.28515625" style="1" customWidth="1"/>
    <col min="14337" max="14337" width="17.5703125" style="1" bestFit="1" customWidth="1"/>
    <col min="14338" max="14338" width="18.28515625" style="1" customWidth="1"/>
    <col min="14339" max="14339" width="30.140625" style="1" customWidth="1"/>
    <col min="14340" max="14340" width="19" style="1" customWidth="1"/>
    <col min="14341" max="14341" width="20" style="1" customWidth="1"/>
    <col min="14342" max="14342" width="16.5703125" style="1" customWidth="1"/>
    <col min="14343" max="14343" width="16.42578125" style="1" customWidth="1"/>
    <col min="14344" max="14348" width="6" style="1" bestFit="1" customWidth="1"/>
    <col min="14349" max="14350" width="7" style="1" bestFit="1" customWidth="1"/>
    <col min="14351" max="14580" width="9.140625" style="1"/>
    <col min="14581" max="14581" width="49.28515625" style="1" bestFit="1" customWidth="1"/>
    <col min="14582" max="14582" width="25" style="1" customWidth="1"/>
    <col min="14583" max="14583" width="21.28515625" style="1" customWidth="1"/>
    <col min="14584" max="14584" width="16.28515625" style="1" bestFit="1" customWidth="1"/>
    <col min="14585" max="14585" width="17.85546875" style="1" bestFit="1" customWidth="1"/>
    <col min="14586" max="14586" width="18.5703125" style="1" bestFit="1" customWidth="1"/>
    <col min="14587" max="14590" width="17.42578125" style="1" bestFit="1" customWidth="1"/>
    <col min="14591" max="14591" width="17.42578125" style="1" customWidth="1"/>
    <col min="14592" max="14592" width="19.28515625" style="1" customWidth="1"/>
    <col min="14593" max="14593" width="17.5703125" style="1" bestFit="1" customWidth="1"/>
    <col min="14594" max="14594" width="18.28515625" style="1" customWidth="1"/>
    <col min="14595" max="14595" width="30.140625" style="1" customWidth="1"/>
    <col min="14596" max="14596" width="19" style="1" customWidth="1"/>
    <col min="14597" max="14597" width="20" style="1" customWidth="1"/>
    <col min="14598" max="14598" width="16.5703125" style="1" customWidth="1"/>
    <col min="14599" max="14599" width="16.42578125" style="1" customWidth="1"/>
    <col min="14600" max="14604" width="6" style="1" bestFit="1" customWidth="1"/>
    <col min="14605" max="14606" width="7" style="1" bestFit="1" customWidth="1"/>
    <col min="14607" max="14836" width="9.140625" style="1"/>
    <col min="14837" max="14837" width="49.28515625" style="1" bestFit="1" customWidth="1"/>
    <col min="14838" max="14838" width="25" style="1" customWidth="1"/>
    <col min="14839" max="14839" width="21.28515625" style="1" customWidth="1"/>
    <col min="14840" max="14840" width="16.28515625" style="1" bestFit="1" customWidth="1"/>
    <col min="14841" max="14841" width="17.85546875" style="1" bestFit="1" customWidth="1"/>
    <col min="14842" max="14842" width="18.5703125" style="1" bestFit="1" customWidth="1"/>
    <col min="14843" max="14846" width="17.42578125" style="1" bestFit="1" customWidth="1"/>
    <col min="14847" max="14847" width="17.42578125" style="1" customWidth="1"/>
    <col min="14848" max="14848" width="19.28515625" style="1" customWidth="1"/>
    <col min="14849" max="14849" width="17.5703125" style="1" bestFit="1" customWidth="1"/>
    <col min="14850" max="14850" width="18.28515625" style="1" customWidth="1"/>
    <col min="14851" max="14851" width="30.140625" style="1" customWidth="1"/>
    <col min="14852" max="14852" width="19" style="1" customWidth="1"/>
    <col min="14853" max="14853" width="20" style="1" customWidth="1"/>
    <col min="14854" max="14854" width="16.5703125" style="1" customWidth="1"/>
    <col min="14855" max="14855" width="16.42578125" style="1" customWidth="1"/>
    <col min="14856" max="14860" width="6" style="1" bestFit="1" customWidth="1"/>
    <col min="14861" max="14862" width="7" style="1" bestFit="1" customWidth="1"/>
    <col min="14863" max="15092" width="9.140625" style="1"/>
    <col min="15093" max="15093" width="49.28515625" style="1" bestFit="1" customWidth="1"/>
    <col min="15094" max="15094" width="25" style="1" customWidth="1"/>
    <col min="15095" max="15095" width="21.28515625" style="1" customWidth="1"/>
    <col min="15096" max="15096" width="16.28515625" style="1" bestFit="1" customWidth="1"/>
    <col min="15097" max="15097" width="17.85546875" style="1" bestFit="1" customWidth="1"/>
    <col min="15098" max="15098" width="18.5703125" style="1" bestFit="1" customWidth="1"/>
    <col min="15099" max="15102" width="17.42578125" style="1" bestFit="1" customWidth="1"/>
    <col min="15103" max="15103" width="17.42578125" style="1" customWidth="1"/>
    <col min="15104" max="15104" width="19.28515625" style="1" customWidth="1"/>
    <col min="15105" max="15105" width="17.5703125" style="1" bestFit="1" customWidth="1"/>
    <col min="15106" max="15106" width="18.28515625" style="1" customWidth="1"/>
    <col min="15107" max="15107" width="30.140625" style="1" customWidth="1"/>
    <col min="15108" max="15108" width="19" style="1" customWidth="1"/>
    <col min="15109" max="15109" width="20" style="1" customWidth="1"/>
    <col min="15110" max="15110" width="16.5703125" style="1" customWidth="1"/>
    <col min="15111" max="15111" width="16.42578125" style="1" customWidth="1"/>
    <col min="15112" max="15116" width="6" style="1" bestFit="1" customWidth="1"/>
    <col min="15117" max="15118" width="7" style="1" bestFit="1" customWidth="1"/>
    <col min="15119" max="15348" width="9.140625" style="1"/>
    <col min="15349" max="15349" width="49.28515625" style="1" bestFit="1" customWidth="1"/>
    <col min="15350" max="15350" width="25" style="1" customWidth="1"/>
    <col min="15351" max="15351" width="21.28515625" style="1" customWidth="1"/>
    <col min="15352" max="15352" width="16.28515625" style="1" bestFit="1" customWidth="1"/>
    <col min="15353" max="15353" width="17.85546875" style="1" bestFit="1" customWidth="1"/>
    <col min="15354" max="15354" width="18.5703125" style="1" bestFit="1" customWidth="1"/>
    <col min="15355" max="15358" width="17.42578125" style="1" bestFit="1" customWidth="1"/>
    <col min="15359" max="15359" width="17.42578125" style="1" customWidth="1"/>
    <col min="15360" max="15360" width="19.28515625" style="1" customWidth="1"/>
    <col min="15361" max="15361" width="17.5703125" style="1" bestFit="1" customWidth="1"/>
    <col min="15362" max="15362" width="18.28515625" style="1" customWidth="1"/>
    <col min="15363" max="15363" width="30.140625" style="1" customWidth="1"/>
    <col min="15364" max="15364" width="19" style="1" customWidth="1"/>
    <col min="15365" max="15365" width="20" style="1" customWidth="1"/>
    <col min="15366" max="15366" width="16.5703125" style="1" customWidth="1"/>
    <col min="15367" max="15367" width="16.42578125" style="1" customWidth="1"/>
    <col min="15368" max="15372" width="6" style="1" bestFit="1" customWidth="1"/>
    <col min="15373" max="15374" width="7" style="1" bestFit="1" customWidth="1"/>
    <col min="15375" max="15604" width="9.140625" style="1"/>
    <col min="15605" max="15605" width="49.28515625" style="1" bestFit="1" customWidth="1"/>
    <col min="15606" max="15606" width="25" style="1" customWidth="1"/>
    <col min="15607" max="15607" width="21.28515625" style="1" customWidth="1"/>
    <col min="15608" max="15608" width="16.28515625" style="1" bestFit="1" customWidth="1"/>
    <col min="15609" max="15609" width="17.85546875" style="1" bestFit="1" customWidth="1"/>
    <col min="15610" max="15610" width="18.5703125" style="1" bestFit="1" customWidth="1"/>
    <col min="15611" max="15614" width="17.42578125" style="1" bestFit="1" customWidth="1"/>
    <col min="15615" max="15615" width="17.42578125" style="1" customWidth="1"/>
    <col min="15616" max="15616" width="19.28515625" style="1" customWidth="1"/>
    <col min="15617" max="15617" width="17.5703125" style="1" bestFit="1" customWidth="1"/>
    <col min="15618" max="15618" width="18.28515625" style="1" customWidth="1"/>
    <col min="15619" max="15619" width="30.140625" style="1" customWidth="1"/>
    <col min="15620" max="15620" width="19" style="1" customWidth="1"/>
    <col min="15621" max="15621" width="20" style="1" customWidth="1"/>
    <col min="15622" max="15622" width="16.5703125" style="1" customWidth="1"/>
    <col min="15623" max="15623" width="16.42578125" style="1" customWidth="1"/>
    <col min="15624" max="15628" width="6" style="1" bestFit="1" customWidth="1"/>
    <col min="15629" max="15630" width="7" style="1" bestFit="1" customWidth="1"/>
    <col min="15631" max="15860" width="9.140625" style="1"/>
    <col min="15861" max="15861" width="49.28515625" style="1" bestFit="1" customWidth="1"/>
    <col min="15862" max="15862" width="25" style="1" customWidth="1"/>
    <col min="15863" max="15863" width="21.28515625" style="1" customWidth="1"/>
    <col min="15864" max="15864" width="16.28515625" style="1" bestFit="1" customWidth="1"/>
    <col min="15865" max="15865" width="17.85546875" style="1" bestFit="1" customWidth="1"/>
    <col min="15866" max="15866" width="18.5703125" style="1" bestFit="1" customWidth="1"/>
    <col min="15867" max="15870" width="17.42578125" style="1" bestFit="1" customWidth="1"/>
    <col min="15871" max="15871" width="17.42578125" style="1" customWidth="1"/>
    <col min="15872" max="15872" width="19.28515625" style="1" customWidth="1"/>
    <col min="15873" max="15873" width="17.5703125" style="1" bestFit="1" customWidth="1"/>
    <col min="15874" max="15874" width="18.28515625" style="1" customWidth="1"/>
    <col min="15875" max="15875" width="30.140625" style="1" customWidth="1"/>
    <col min="15876" max="15876" width="19" style="1" customWidth="1"/>
    <col min="15877" max="15877" width="20" style="1" customWidth="1"/>
    <col min="15878" max="15878" width="16.5703125" style="1" customWidth="1"/>
    <col min="15879" max="15879" width="16.42578125" style="1" customWidth="1"/>
    <col min="15880" max="15884" width="6" style="1" bestFit="1" customWidth="1"/>
    <col min="15885" max="15886" width="7" style="1" bestFit="1" customWidth="1"/>
    <col min="15887" max="16116" width="9.140625" style="1"/>
    <col min="16117" max="16117" width="49.28515625" style="1" bestFit="1" customWidth="1"/>
    <col min="16118" max="16118" width="25" style="1" customWidth="1"/>
    <col min="16119" max="16119" width="21.28515625" style="1" customWidth="1"/>
    <col min="16120" max="16120" width="16.28515625" style="1" bestFit="1" customWidth="1"/>
    <col min="16121" max="16121" width="17.85546875" style="1" bestFit="1" customWidth="1"/>
    <col min="16122" max="16122" width="18.5703125" style="1" bestFit="1" customWidth="1"/>
    <col min="16123" max="16126" width="17.42578125" style="1" bestFit="1" customWidth="1"/>
    <col min="16127" max="16127" width="17.42578125" style="1" customWidth="1"/>
    <col min="16128" max="16128" width="19.28515625" style="1" customWidth="1"/>
    <col min="16129" max="16129" width="17.5703125" style="1" bestFit="1" customWidth="1"/>
    <col min="16130" max="16130" width="18.28515625" style="1" customWidth="1"/>
    <col min="16131" max="16131" width="30.140625" style="1" customWidth="1"/>
    <col min="16132" max="16132" width="19" style="1" customWidth="1"/>
    <col min="16133" max="16133" width="20" style="1" customWidth="1"/>
    <col min="16134" max="16134" width="16.5703125" style="1" customWidth="1"/>
    <col min="16135" max="16135" width="16.42578125" style="1" customWidth="1"/>
    <col min="16136" max="16140" width="6" style="1" bestFit="1" customWidth="1"/>
    <col min="16141" max="16142" width="7" style="1" bestFit="1" customWidth="1"/>
    <col min="16143" max="16384" width="9.140625" style="1"/>
  </cols>
  <sheetData>
    <row r="1" spans="1:14" ht="18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3"/>
    </row>
    <row r="2" spans="1:14" ht="18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3"/>
    </row>
    <row r="3" spans="1:14" ht="18.75" customHeigh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1:14" ht="18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3"/>
    </row>
    <row r="5" spans="1:14" ht="18.75" customHeight="1" x14ac:dyDescent="0.3">
      <c r="B5" s="2"/>
      <c r="C5" s="2"/>
      <c r="D5" s="2"/>
      <c r="E5" s="2"/>
      <c r="F5" s="2"/>
      <c r="G5" s="2"/>
      <c r="H5" s="2"/>
      <c r="I5" s="2"/>
      <c r="J5" s="2"/>
      <c r="K5" s="3"/>
    </row>
    <row r="6" spans="1:14" ht="18.75" customHeight="1" x14ac:dyDescent="0.3">
      <c r="B6" s="2"/>
      <c r="C6" s="2"/>
      <c r="D6" s="2"/>
      <c r="E6" s="2"/>
      <c r="F6" s="2"/>
      <c r="G6" s="2"/>
      <c r="H6" s="2"/>
      <c r="I6" s="2"/>
      <c r="J6" s="2"/>
      <c r="K6" s="3"/>
    </row>
    <row r="7" spans="1:14" ht="18.75" x14ac:dyDescent="0.25">
      <c r="B7" s="26" t="s">
        <v>0</v>
      </c>
      <c r="C7" s="26"/>
      <c r="D7" s="26"/>
      <c r="E7" s="26"/>
      <c r="F7" s="26"/>
      <c r="G7" s="26"/>
      <c r="H7" s="26"/>
      <c r="I7" s="26"/>
      <c r="J7" s="26"/>
      <c r="K7" s="26"/>
    </row>
    <row r="8" spans="1:14" ht="15.75" x14ac:dyDescent="0.25">
      <c r="B8" s="27" t="s">
        <v>1</v>
      </c>
      <c r="C8" s="27"/>
      <c r="D8" s="27"/>
      <c r="E8" s="27"/>
      <c r="F8" s="27"/>
      <c r="G8" s="27"/>
      <c r="H8" s="27"/>
      <c r="I8" s="27"/>
      <c r="J8" s="27"/>
      <c r="K8" s="27"/>
    </row>
    <row r="9" spans="1:14" ht="15.75" x14ac:dyDescent="0.25">
      <c r="B9" s="28" t="s">
        <v>2</v>
      </c>
      <c r="C9" s="28"/>
      <c r="D9" s="28"/>
      <c r="E9" s="28"/>
      <c r="F9" s="28"/>
      <c r="G9" s="28"/>
      <c r="H9" s="28"/>
      <c r="I9" s="28"/>
      <c r="J9" s="28"/>
      <c r="K9" s="28"/>
    </row>
    <row r="10" spans="1:14" x14ac:dyDescent="0.25">
      <c r="B10" s="29" t="s">
        <v>3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4" x14ac:dyDescent="0.25">
      <c r="F11" s="4"/>
      <c r="G11" s="5"/>
      <c r="H11" s="6"/>
      <c r="K11" s="7"/>
    </row>
    <row r="12" spans="1:14" ht="31.5" x14ac:dyDescent="0.25">
      <c r="B12" s="8"/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4</v>
      </c>
      <c r="M12" s="5"/>
      <c r="N12" s="5"/>
    </row>
    <row r="13" spans="1:14" x14ac:dyDescent="0.25">
      <c r="B13" s="10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</row>
    <row r="14" spans="1:14" x14ac:dyDescent="0.25">
      <c r="B14" s="13" t="s">
        <v>13</v>
      </c>
      <c r="C14" s="14">
        <f>SUM(C15:C19)</f>
        <v>147123167.28</v>
      </c>
      <c r="D14" s="14">
        <f>SUM(D15:D19)</f>
        <v>354421683.00349998</v>
      </c>
      <c r="E14" s="14">
        <f>SUM(E15:E19)</f>
        <v>354421683.00350004</v>
      </c>
      <c r="F14" s="14">
        <f t="shared" ref="F14:J14" si="0">SUM(F15:F19)</f>
        <v>0</v>
      </c>
      <c r="G14" s="14">
        <f t="shared" si="0"/>
        <v>53377675.940000005</v>
      </c>
      <c r="H14" s="14">
        <f t="shared" si="0"/>
        <v>26250731.289999999</v>
      </c>
      <c r="I14" s="14">
        <f t="shared" si="0"/>
        <v>26401038.710000001</v>
      </c>
      <c r="J14" s="14">
        <f t="shared" si="0"/>
        <v>41093721.340000004</v>
      </c>
      <c r="K14" s="14">
        <f>SUM(K15:K19)</f>
        <v>147123167.28</v>
      </c>
    </row>
    <row r="15" spans="1:14" x14ac:dyDescent="0.25">
      <c r="A15" s="1" t="str">
        <f>LEFT(B15,5)</f>
        <v>2.1.1</v>
      </c>
      <c r="B15" s="15" t="s">
        <v>14</v>
      </c>
      <c r="C15" s="4">
        <f>SUM(F15:J15)</f>
        <v>112120490.94</v>
      </c>
      <c r="D15" s="4">
        <f>IFERROR(VLOOKUP(A15,'[1]Modificación CONS 2023'!$C$11:$E$401,3,FALSE),0)</f>
        <v>272309821</v>
      </c>
      <c r="E15" s="4">
        <f>IFERROR(VLOOKUP(A15,'[2]Ejecución CONS 2023'!$C$11:$E$401,3,FALSE),0)+'[3]7213 Ejecución OAI '!E15</f>
        <v>269628222.34000003</v>
      </c>
      <c r="F15" s="4">
        <f>IFERROR(VLOOKUP(A15,'[2]Ejecución CONS 2023'!$C$11:$Q$401,4,FALSE),0)</f>
        <v>0</v>
      </c>
      <c r="G15" s="4">
        <f>IFERROR(VLOOKUP(A15,'[2]Ejecución CONS 2023'!$C$11:$Q$401,5,FALSE),0)</f>
        <v>45482691.740000002</v>
      </c>
      <c r="H15" s="4">
        <f>IFERROR(VLOOKUP(A15,'[2]Ejecución CONS 2023'!$C$11:$Q$401,6,FALSE),0)</f>
        <v>22304804.209999997</v>
      </c>
      <c r="I15" s="4">
        <f>IFERROR(VLOOKUP(A15,'[2]Ejecución CONS 2023'!$C$11:$Q$401,7,FALSE),0)</f>
        <v>22215295.050000001</v>
      </c>
      <c r="J15" s="4">
        <f>IFERROR(VLOOKUP(A15,'[2]Ejecución CONS 2023'!$C$11:$Q$401,8,FALSE),0)</f>
        <v>22117699.940000001</v>
      </c>
      <c r="K15" s="4">
        <f>SUM(F15:J15)</f>
        <v>112120490.94</v>
      </c>
    </row>
    <row r="16" spans="1:14" x14ac:dyDescent="0.25">
      <c r="A16" s="1" t="str">
        <f t="shared" ref="A16:A70" si="1">LEFT(B16,5)</f>
        <v>2.1.2</v>
      </c>
      <c r="B16" s="15" t="s">
        <v>15</v>
      </c>
      <c r="C16" s="4">
        <f>SUM(F16:J16)</f>
        <v>18037317.189999998</v>
      </c>
      <c r="D16" s="4">
        <f>IFERROR(VLOOKUP(A16,'[1]Modificación CONS 2023'!$C$11:$E$401,3,FALSE),0)</f>
        <v>43866232</v>
      </c>
      <c r="E16" s="4">
        <f>IFERROR(VLOOKUP(A16,'[2]Ejecución CONS 2023'!$C$11:$E$401,3,FALSE),0)+'[3]7213 Ejecución OAI '!E16</f>
        <v>43866232</v>
      </c>
      <c r="F16" s="4">
        <f>IFERROR(VLOOKUP(A16,'[2]Ejecución CONS 2023'!$C$11:$Q$401,4,FALSE),0)</f>
        <v>0</v>
      </c>
      <c r="G16" s="16">
        <f>IFERROR(VLOOKUP(A16,'[2]Ejecución CONS 2023'!$C$11:$Q$401,5,FALSE),0)</f>
        <v>1095000</v>
      </c>
      <c r="H16" s="16">
        <f>IFERROR(VLOOKUP(A16,'[2]Ejecución CONS 2023'!$C$11:$Q$401,6,FALSE),0)</f>
        <v>559500</v>
      </c>
      <c r="I16" s="16">
        <f>IFERROR(VLOOKUP(A16,'[2]Ejecución CONS 2023'!$C$11:$Q$401,7,FALSE),0)</f>
        <v>811000</v>
      </c>
      <c r="J16" s="16">
        <f>IFERROR(VLOOKUP(A16,'[2]Ejecución CONS 2023'!$C$11:$Q$401,8,FALSE),0)</f>
        <v>15571817.189999999</v>
      </c>
      <c r="K16" s="4">
        <f>SUM(F16:J16)</f>
        <v>18037317.189999998</v>
      </c>
    </row>
    <row r="17" spans="1:11" x14ac:dyDescent="0.25">
      <c r="A17" s="1" t="str">
        <f t="shared" si="1"/>
        <v>2.1.3</v>
      </c>
      <c r="B17" s="15" t="s">
        <v>16</v>
      </c>
      <c r="C17" s="4">
        <f>SUM(F17:J17)</f>
        <v>0</v>
      </c>
      <c r="D17" s="4">
        <f>IFERROR(VLOOKUP(A17,'[1]Modificación CONS 2023'!$C$11:$E$401,3,FALSE),0)</f>
        <v>0</v>
      </c>
      <c r="E17" s="4">
        <f>IFERROR(VLOOKUP(A17,'[2]Ejecución CONS 2023'!$C$11:$E$401,3,FALSE),0)+'[3]7213 Ejecución OAI '!E17</f>
        <v>0</v>
      </c>
      <c r="F17" s="4">
        <f>IFERROR(VLOOKUP(A17,'[2]Ejecución CONS 2023'!$C$11:$Q$401,4,FALSE),0)</f>
        <v>0</v>
      </c>
      <c r="G17" s="16">
        <f>IFERROR(VLOOKUP(A17,'[2]Ejecución CONS 2023'!$C$11:$Q$401,5,FALSE),0)</f>
        <v>0</v>
      </c>
      <c r="H17" s="16">
        <f>IFERROR(VLOOKUP(A17,'[2]Ejecución CONS 2023'!$C$11:$Q$401,6,FALSE),0)</f>
        <v>0</v>
      </c>
      <c r="I17" s="16">
        <f>IFERROR(VLOOKUP(A17,'[2]Ejecución CONS 2023'!$C$11:$Q$401,7,FALSE),0)</f>
        <v>0</v>
      </c>
      <c r="J17" s="16">
        <f>IFERROR(VLOOKUP(A17,'[2]Ejecución CONS 2023'!$C$11:$Q$401,8,FALSE),0)</f>
        <v>0</v>
      </c>
      <c r="K17" s="4">
        <f>SUM(F17:J17)</f>
        <v>0</v>
      </c>
    </row>
    <row r="18" spans="1:11" x14ac:dyDescent="0.25">
      <c r="A18" s="1" t="str">
        <f t="shared" si="1"/>
        <v>2.1.4</v>
      </c>
      <c r="B18" s="15" t="s">
        <v>17</v>
      </c>
      <c r="C18" s="4">
        <f>SUM(F18:J18)</f>
        <v>0</v>
      </c>
      <c r="D18" s="4">
        <f>IFERROR(VLOOKUP(A18,'[1]Modificación CONS 2023'!$C$11:$E$401,3,FALSE),0)</f>
        <v>0</v>
      </c>
      <c r="E18" s="4">
        <f>IFERROR(VLOOKUP(A18,'[2]Ejecución CONS 2023'!$C$11:$E$401,3,FALSE),0)+'[3]7213 Ejecución OAI '!E18</f>
        <v>0</v>
      </c>
      <c r="F18" s="4">
        <f>IFERROR(VLOOKUP(A18,'[2]Ejecución CONS 2023'!$C$11:$Q$401,4,FALSE),0)</f>
        <v>0</v>
      </c>
      <c r="G18" s="16">
        <f>IFERROR(VLOOKUP(A18,'[2]Ejecución CONS 2023'!$C$11:$Q$401,5,FALSE),0)</f>
        <v>0</v>
      </c>
      <c r="H18" s="16">
        <f>IFERROR(VLOOKUP(A18,'[2]Ejecución CONS 2023'!$C$11:$Q$401,6,FALSE),0)</f>
        <v>0</v>
      </c>
      <c r="I18" s="16">
        <f>IFERROR(VLOOKUP(A18,'[2]Ejecución CONS 2023'!$C$11:$Q$401,7,FALSE),0)</f>
        <v>0</v>
      </c>
      <c r="J18" s="16">
        <f>IFERROR(VLOOKUP(A18,'[2]Ejecución CONS 2023'!$C$11:$Q$401,8,FALSE),0)</f>
        <v>0</v>
      </c>
      <c r="K18" s="4">
        <f>SUM(F18:J18)</f>
        <v>0</v>
      </c>
    </row>
    <row r="19" spans="1:11" x14ac:dyDescent="0.25">
      <c r="A19" s="1" t="str">
        <f t="shared" si="1"/>
        <v>2.1.5</v>
      </c>
      <c r="B19" s="15" t="s">
        <v>18</v>
      </c>
      <c r="C19" s="4">
        <f>SUM(F19:J19)</f>
        <v>16965359.150000002</v>
      </c>
      <c r="D19" s="4">
        <f>IFERROR(VLOOKUP(A19,'[1]Modificación CONS 2023'!$C$11:$E$401,3,FALSE),0)</f>
        <v>38245630.003499992</v>
      </c>
      <c r="E19" s="4">
        <f>IFERROR(VLOOKUP(A19,'[2]Ejecución CONS 2023'!$C$11:$E$401,3,FALSE),0)+'[3]7213 Ejecución OAI '!E19</f>
        <v>40927228.663500004</v>
      </c>
      <c r="F19" s="4">
        <f>IFERROR(VLOOKUP(A19,'[2]Ejecución CONS 2023'!$C$11:$Q$401,4,FALSE),0)</f>
        <v>0</v>
      </c>
      <c r="G19" s="16">
        <f>IFERROR(VLOOKUP(A19,'[2]Ejecución CONS 2023'!$C$11:$Q$401,5,FALSE),0)</f>
        <v>6799984.2000000002</v>
      </c>
      <c r="H19" s="16">
        <f>IFERROR(VLOOKUP(A19,'[2]Ejecución CONS 2023'!$C$11:$Q$401,6,FALSE),0)</f>
        <v>3386427.0800000005</v>
      </c>
      <c r="I19" s="16">
        <f>IFERROR(VLOOKUP(A19,'[2]Ejecución CONS 2023'!$C$11:$Q$401,7,FALSE),0)</f>
        <v>3374743.66</v>
      </c>
      <c r="J19" s="16">
        <f>IFERROR(VLOOKUP(A19,'[2]Ejecución CONS 2023'!$C$11:$Q$401,8,FALSE),0)</f>
        <v>3404204.2099999995</v>
      </c>
      <c r="K19" s="4">
        <f>SUM(F19:J19)</f>
        <v>16965359.150000002</v>
      </c>
    </row>
    <row r="20" spans="1:11" x14ac:dyDescent="0.25">
      <c r="A20" s="1" t="str">
        <f t="shared" si="1"/>
        <v>2.2 -</v>
      </c>
      <c r="B20" s="13" t="s">
        <v>19</v>
      </c>
      <c r="C20" s="17">
        <f>SUM(C21:C29)</f>
        <v>12714243.92</v>
      </c>
      <c r="D20" s="17">
        <f>SUM(D21:D29)</f>
        <v>32376491</v>
      </c>
      <c r="E20" s="17">
        <f>SUM(E21:E29)</f>
        <v>50671995.769999996</v>
      </c>
      <c r="F20" s="17">
        <f t="shared" ref="F20:J20" si="2">SUM(F21:F29)</f>
        <v>1785031.2</v>
      </c>
      <c r="G20" s="17">
        <f t="shared" si="2"/>
        <v>2632092.11</v>
      </c>
      <c r="H20" s="17">
        <f t="shared" si="2"/>
        <v>2904808.26</v>
      </c>
      <c r="I20" s="17">
        <f t="shared" si="2"/>
        <v>2832861.61</v>
      </c>
      <c r="J20" s="17">
        <f t="shared" si="2"/>
        <v>2559450.7400000002</v>
      </c>
      <c r="K20" s="17">
        <f>SUM(K21:K29)</f>
        <v>12714243.92</v>
      </c>
    </row>
    <row r="21" spans="1:11" x14ac:dyDescent="0.25">
      <c r="A21" s="1" t="str">
        <f t="shared" si="1"/>
        <v>2.2.1</v>
      </c>
      <c r="B21" s="15" t="s">
        <v>20</v>
      </c>
      <c r="C21" s="4">
        <f t="shared" ref="C21:C29" si="3">SUM(F21:J21)</f>
        <v>8295653.3599999994</v>
      </c>
      <c r="D21" s="4">
        <f>IFERROR(VLOOKUP(A21,'[1]Modificación CONS 2023'!$C$11:$E$401,3,FALSE),0)</f>
        <v>22296543</v>
      </c>
      <c r="E21" s="4">
        <f>IFERROR(VLOOKUP(A21,'[2]Ejecución CONS 2023'!$C$11:$E$401,3,FALSE),0)+'[3]7213 Ejecución OAI '!E21</f>
        <v>23796643</v>
      </c>
      <c r="F21" s="4">
        <f>IFERROR(VLOOKUP(A21,'[2]Ejecución CONS 2023'!$C$11:$Q$401,4,FALSE),0)</f>
        <v>1488673.22</v>
      </c>
      <c r="G21" s="16">
        <f>IFERROR(VLOOKUP(A21,'[2]Ejecución CONS 2023'!$C$11:$Q$401,5,FALSE),0)</f>
        <v>1412573.3599999999</v>
      </c>
      <c r="H21" s="16">
        <f>IFERROR(VLOOKUP(A21,'[2]Ejecución CONS 2023'!$C$11:$Q$401,6,FALSE),0)</f>
        <v>1830305.0999999999</v>
      </c>
      <c r="I21" s="4">
        <f>IFERROR(VLOOKUP(A21,'[2]Ejecución CONS 2023'!$C$11:$Q$401,7,FALSE),0)</f>
        <v>1561067.72</v>
      </c>
      <c r="J21" s="16">
        <f>IFERROR(VLOOKUP(A21,'[2]Ejecución CONS 2023'!$C$11:$Q$401,8,FALSE),0)</f>
        <v>2003033.96</v>
      </c>
      <c r="K21" s="4">
        <f t="shared" ref="K21:K29" si="4">SUM(F21:J21)</f>
        <v>8295653.3599999994</v>
      </c>
    </row>
    <row r="22" spans="1:11" ht="30" x14ac:dyDescent="0.25">
      <c r="A22" s="1" t="str">
        <f t="shared" si="1"/>
        <v>2.2.2</v>
      </c>
      <c r="B22" s="15" t="s">
        <v>21</v>
      </c>
      <c r="C22" s="4">
        <f t="shared" si="3"/>
        <v>0</v>
      </c>
      <c r="D22" s="4">
        <f>IFERROR(VLOOKUP(A22,'[1]Modificación CONS 2023'!$C$11:$E$401,3,FALSE),0)</f>
        <v>1497818</v>
      </c>
      <c r="E22" s="4">
        <f>IFERROR(VLOOKUP(A22,'[2]Ejecución CONS 2023'!$C$11:$E$401,3,FALSE),0)+'[3]7213 Ejecución OAI '!E22</f>
        <v>2697818</v>
      </c>
      <c r="F22" s="4">
        <f>IFERROR(VLOOKUP(A22,'[2]Ejecución CONS 2023'!$C$11:$Q$401,4,FALSE),0)</f>
        <v>0</v>
      </c>
      <c r="G22" s="16">
        <f>IFERROR(VLOOKUP(A22,'[2]Ejecución CONS 2023'!$C$11:$Q$401,5,FALSE),0)</f>
        <v>0</v>
      </c>
      <c r="H22" s="16">
        <f>IFERROR(VLOOKUP(A22,'[2]Ejecución CONS 2023'!$C$11:$Q$401,6,FALSE),0)</f>
        <v>0</v>
      </c>
      <c r="I22" s="4">
        <f>IFERROR(VLOOKUP(A22,'[2]Ejecución CONS 2023'!$C$11:$Q$401,7,FALSE),0)</f>
        <v>0</v>
      </c>
      <c r="J22" s="16">
        <f>IFERROR(VLOOKUP(A22,'[2]Ejecución CONS 2023'!$C$11:$Q$401,8,FALSE),0)</f>
        <v>0</v>
      </c>
      <c r="K22" s="4">
        <f t="shared" si="4"/>
        <v>0</v>
      </c>
    </row>
    <row r="23" spans="1:11" x14ac:dyDescent="0.25">
      <c r="A23" s="1" t="str">
        <f t="shared" si="1"/>
        <v>2.2.3</v>
      </c>
      <c r="B23" s="15" t="s">
        <v>22</v>
      </c>
      <c r="C23" s="4">
        <f t="shared" si="3"/>
        <v>0</v>
      </c>
      <c r="D23" s="4">
        <f>IFERROR(VLOOKUP(A23,'[1]Modificación CONS 2023'!$C$11:$E$401,3,FALSE),0)</f>
        <v>0</v>
      </c>
      <c r="E23" s="4">
        <f>IFERROR(VLOOKUP(A23,'[2]Ejecución CONS 2023'!$C$11:$E$401,3,FALSE),0)+'[3]7213 Ejecución OAI '!E23</f>
        <v>0</v>
      </c>
      <c r="F23" s="4">
        <f>IFERROR(VLOOKUP(A23,'[2]Ejecución CONS 2023'!$C$11:$Q$401,4,FALSE),0)</f>
        <v>0</v>
      </c>
      <c r="G23" s="16">
        <f>IFERROR(VLOOKUP(A23,'[2]Ejecución CONS 2023'!$C$11:$Q$401,5,FALSE),0)</f>
        <v>0</v>
      </c>
      <c r="H23" s="16">
        <f>IFERROR(VLOOKUP(A23,'[2]Ejecución CONS 2023'!$C$11:$Q$401,6,FALSE),0)</f>
        <v>0</v>
      </c>
      <c r="I23" s="4">
        <f>IFERROR(VLOOKUP(A23,'[2]Ejecución CONS 2023'!$C$11:$Q$401,7,FALSE),0)</f>
        <v>0</v>
      </c>
      <c r="J23" s="16">
        <f>IFERROR(VLOOKUP(A23,'[2]Ejecución CONS 2023'!$C$11:$Q$401,8,FALSE),0)</f>
        <v>0</v>
      </c>
      <c r="K23" s="4">
        <f t="shared" si="4"/>
        <v>0</v>
      </c>
    </row>
    <row r="24" spans="1:11" ht="18" customHeight="1" x14ac:dyDescent="0.25">
      <c r="A24" s="1" t="str">
        <f t="shared" si="1"/>
        <v>2.2.4</v>
      </c>
      <c r="B24" s="15" t="s">
        <v>23</v>
      </c>
      <c r="C24" s="4">
        <f t="shared" si="3"/>
        <v>25000</v>
      </c>
      <c r="D24" s="4">
        <f>IFERROR(VLOOKUP(A24,'[1]Modificación CONS 2023'!$C$11:$E$401,3,FALSE),0)</f>
        <v>0</v>
      </c>
      <c r="E24" s="4">
        <f>IFERROR(VLOOKUP(A24,'[2]Ejecución CONS 2023'!$C$11:$E$401,3,FALSE),0)+'[3]7213 Ejecución OAI '!E24</f>
        <v>400000</v>
      </c>
      <c r="F24" s="4">
        <f>IFERROR(VLOOKUP(A24,'[2]Ejecución CONS 2023'!$C$11:$Q$401,4,FALSE),0)</f>
        <v>0</v>
      </c>
      <c r="G24" s="16">
        <f>IFERROR(VLOOKUP(A24,'[2]Ejecución CONS 2023'!$C$11:$Q$401,5,FALSE),0)</f>
        <v>0</v>
      </c>
      <c r="H24" s="16">
        <f>IFERROR(VLOOKUP(A24,'[2]Ejecución CONS 2023'!$C$11:$Q$401,6,FALSE),0)</f>
        <v>0</v>
      </c>
      <c r="I24" s="4">
        <f>IFERROR(VLOOKUP(A24,'[2]Ejecución CONS 2023'!$C$11:$Q$401,7,FALSE),0)</f>
        <v>25000</v>
      </c>
      <c r="J24" s="16">
        <f>IFERROR(VLOOKUP(A24,'[2]Ejecución CONS 2023'!$C$11:$Q$401,8,FALSE),0)</f>
        <v>0</v>
      </c>
      <c r="K24" s="4">
        <f t="shared" si="4"/>
        <v>25000</v>
      </c>
    </row>
    <row r="25" spans="1:11" x14ac:dyDescent="0.25">
      <c r="A25" s="1" t="str">
        <f>LEFT(B25,5)</f>
        <v>2.2.5</v>
      </c>
      <c r="B25" s="15" t="s">
        <v>24</v>
      </c>
      <c r="C25" s="4">
        <f t="shared" si="3"/>
        <v>0</v>
      </c>
      <c r="D25" s="4">
        <f>IFERROR(VLOOKUP(A25,'[1]Modificación CONS 2023'!$C$11:$E$401,3,FALSE),0)</f>
        <v>271999</v>
      </c>
      <c r="E25" s="4">
        <f>IFERROR(VLOOKUP(A25,'[2]Ejecución CONS 2023'!$C$11:$E$401,3,FALSE),0)+'[3]7213 Ejecución OAI '!E25</f>
        <v>7000000</v>
      </c>
      <c r="F25" s="4">
        <f>IFERROR(VLOOKUP(A25,'[2]Ejecución CONS 2023'!$C$11:$Q$401,4,FALSE),0)</f>
        <v>0</v>
      </c>
      <c r="G25" s="16">
        <f>IFERROR(VLOOKUP(A25,'[2]Ejecución CONS 2023'!$C$11:$Q$401,5,FALSE),0)</f>
        <v>0</v>
      </c>
      <c r="H25" s="16">
        <f>IFERROR(VLOOKUP(A25,'[2]Ejecución CONS 2023'!$C$11:$Q$401,6,FALSE),0)</f>
        <v>0</v>
      </c>
      <c r="I25" s="4">
        <f>IFERROR(VLOOKUP(A25,'[2]Ejecución CONS 2023'!$C$11:$Q$401,7,FALSE),0)</f>
        <v>0</v>
      </c>
      <c r="J25" s="16">
        <f>IFERROR(VLOOKUP(A25,'[2]Ejecución CONS 2023'!$C$11:$Q$401,8,FALSE),0)</f>
        <v>0</v>
      </c>
      <c r="K25" s="4">
        <f t="shared" si="4"/>
        <v>0</v>
      </c>
    </row>
    <row r="26" spans="1:11" x14ac:dyDescent="0.25">
      <c r="A26" s="1" t="str">
        <f t="shared" si="1"/>
        <v>2.2.6</v>
      </c>
      <c r="B26" s="15" t="s">
        <v>25</v>
      </c>
      <c r="C26" s="4">
        <f t="shared" si="3"/>
        <v>382383.68</v>
      </c>
      <c r="D26" s="4">
        <f>IFERROR(VLOOKUP(A26,'[1]Modificación CONS 2023'!$C$11:$E$401,3,FALSE),0)</f>
        <v>2240371</v>
      </c>
      <c r="E26" s="4">
        <f>IFERROR(VLOOKUP(A26,'[2]Ejecución CONS 2023'!$C$11:$E$401,3,FALSE),0)+'[3]7213 Ejecución OAI '!E26</f>
        <v>2940371</v>
      </c>
      <c r="F26" s="4">
        <f>IFERROR(VLOOKUP(A26,'[2]Ejecución CONS 2023'!$C$11:$Q$401,4,FALSE),0)</f>
        <v>72298.240000000005</v>
      </c>
      <c r="G26" s="16">
        <f>IFERROR(VLOOKUP(A26,'[2]Ejecución CONS 2023'!$C$11:$Q$401,5,FALSE),0)</f>
        <v>74284</v>
      </c>
      <c r="H26" s="16">
        <f>IFERROR(VLOOKUP(A26,'[2]Ejecución CONS 2023'!$C$11:$Q$401,6,FALSE),0)</f>
        <v>74284</v>
      </c>
      <c r="I26" s="4">
        <f>IFERROR(VLOOKUP(A26,'[2]Ejecución CONS 2023'!$C$11:$Q$401,7,FALSE),0)</f>
        <v>82222.559999999998</v>
      </c>
      <c r="J26" s="16">
        <f>IFERROR(VLOOKUP(A26,'[2]Ejecución CONS 2023'!$C$11:$Q$401,8,FALSE),0)</f>
        <v>79294.880000000005</v>
      </c>
      <c r="K26" s="4">
        <f t="shared" si="4"/>
        <v>382383.68</v>
      </c>
    </row>
    <row r="27" spans="1:11" ht="47.25" customHeight="1" x14ac:dyDescent="0.25">
      <c r="A27" s="1" t="str">
        <f t="shared" si="1"/>
        <v>2.2.7</v>
      </c>
      <c r="B27" s="15" t="s">
        <v>26</v>
      </c>
      <c r="C27" s="4">
        <f t="shared" si="3"/>
        <v>1833479.9200000002</v>
      </c>
      <c r="D27" s="4">
        <f>IFERROR(VLOOKUP(A27,'[1]Modificación CONS 2023'!$C$11:$E$401,3,FALSE),0)</f>
        <v>3435019</v>
      </c>
      <c r="E27" s="4">
        <f>IFERROR(VLOOKUP(A27,'[2]Ejecución CONS 2023'!$C$11:$E$401,3,FALSE),0)+'[3]7213 Ejecución OAI '!E27</f>
        <v>8644422.7699999996</v>
      </c>
      <c r="F27" s="4">
        <f>IFERROR(VLOOKUP(A27,'[2]Ejecución CONS 2023'!$C$11:$Q$401,4,FALSE),0)</f>
        <v>162699.74000000002</v>
      </c>
      <c r="G27" s="16">
        <f>IFERROR(VLOOKUP(A27,'[2]Ejecución CONS 2023'!$C$11:$Q$401,5,FALSE),0)</f>
        <v>515546.29000000004</v>
      </c>
      <c r="H27" s="16">
        <f>IFERROR(VLOOKUP(A27,'[2]Ejecución CONS 2023'!$C$11:$Q$401,6,FALSE),0)</f>
        <v>539527.51</v>
      </c>
      <c r="I27" s="4">
        <f>IFERROR(VLOOKUP(A27,'[2]Ejecución CONS 2023'!$C$11:$Q$401,7,FALSE),0)</f>
        <v>369648.14</v>
      </c>
      <c r="J27" s="16">
        <f>IFERROR(VLOOKUP(A27,'[2]Ejecución CONS 2023'!$C$11:$Q$401,8,FALSE),0)</f>
        <v>246058.23999999999</v>
      </c>
      <c r="K27" s="4">
        <f t="shared" si="4"/>
        <v>1833479.9200000002</v>
      </c>
    </row>
    <row r="28" spans="1:11" ht="30" x14ac:dyDescent="0.25">
      <c r="A28" s="1" t="str">
        <f t="shared" si="1"/>
        <v>2.2.8</v>
      </c>
      <c r="B28" s="15" t="s">
        <v>27</v>
      </c>
      <c r="C28" s="4">
        <f t="shared" si="3"/>
        <v>1433918.97</v>
      </c>
      <c r="D28" s="4">
        <f>IFERROR(VLOOKUP(A28,'[1]Modificación CONS 2023'!$C$11:$E$401,3,FALSE),0)</f>
        <v>1836618</v>
      </c>
      <c r="E28" s="4">
        <f>IFERROR(VLOOKUP(A28,'[2]Ejecución CONS 2023'!$C$11:$E$401,3,FALSE),0)+'[3]7213 Ejecución OAI '!E28</f>
        <v>4119618</v>
      </c>
      <c r="F28" s="4">
        <f>IFERROR(VLOOKUP(A28,'[2]Ejecución CONS 2023'!$C$11:$Q$401,4,FALSE),0)</f>
        <v>61360</v>
      </c>
      <c r="G28" s="16">
        <f>IFERROR(VLOOKUP(A28,'[2]Ejecución CONS 2023'!$C$11:$Q$401,5,FALSE),0)</f>
        <v>246016.46</v>
      </c>
      <c r="H28" s="16">
        <f>IFERROR(VLOOKUP(A28,'[2]Ejecución CONS 2023'!$C$11:$Q$401,6,FALSE),0)</f>
        <v>245223.66</v>
      </c>
      <c r="I28" s="4">
        <f>IFERROR(VLOOKUP(A28,'[2]Ejecución CONS 2023'!$C$11:$Q$401,7,FALSE),0)</f>
        <v>650255.18999999994</v>
      </c>
      <c r="J28" s="16">
        <f>IFERROR(VLOOKUP(A28,'[2]Ejecución CONS 2023'!$C$11:$Q$401,8,FALSE),0)</f>
        <v>231063.66</v>
      </c>
      <c r="K28" s="4">
        <f t="shared" si="4"/>
        <v>1433918.97</v>
      </c>
    </row>
    <row r="29" spans="1:11" x14ac:dyDescent="0.25">
      <c r="A29" s="1" t="str">
        <f t="shared" si="1"/>
        <v>2.2.9</v>
      </c>
      <c r="B29" s="15" t="s">
        <v>28</v>
      </c>
      <c r="C29" s="4">
        <f t="shared" si="3"/>
        <v>743807.99</v>
      </c>
      <c r="D29" s="4">
        <f>IFERROR(VLOOKUP(A29,'[1]Modificación CONS 2023'!$C$11:$E$401,3,FALSE),0)</f>
        <v>798123</v>
      </c>
      <c r="E29" s="4">
        <f>IFERROR(VLOOKUP(A29,'[2]Ejecución CONS 2023'!$C$11:$E$401,3,FALSE),0)+'[3]7213 Ejecución OAI '!E29</f>
        <v>1073123</v>
      </c>
      <c r="F29" s="18">
        <f>IFERROR(VLOOKUP(A29,'[2]Ejecución CONS 2023'!$C$11:$Q$401,4,FALSE),0)</f>
        <v>0</v>
      </c>
      <c r="G29" s="16">
        <f>IFERROR(VLOOKUP(A29,'[2]Ejecución CONS 2023'!$C$11:$Q$401,5,FALSE),0)</f>
        <v>383672</v>
      </c>
      <c r="H29" s="16">
        <f>IFERROR(VLOOKUP(A29,'[2]Ejecución CONS 2023'!$C$11:$Q$401,6,FALSE),0)</f>
        <v>215467.99</v>
      </c>
      <c r="I29" s="4">
        <f>IFERROR(VLOOKUP(A29,'[2]Ejecución CONS 2023'!$C$11:$Q$401,7,FALSE),0)</f>
        <v>144668</v>
      </c>
      <c r="J29" s="16">
        <f>IFERROR(VLOOKUP(A29,'[2]Ejecución CONS 2023'!$C$11:$Q$401,8,FALSE),0)</f>
        <v>0</v>
      </c>
      <c r="K29" s="4">
        <f t="shared" si="4"/>
        <v>743807.99</v>
      </c>
    </row>
    <row r="30" spans="1:11" x14ac:dyDescent="0.25">
      <c r="A30" s="1" t="str">
        <f t="shared" si="1"/>
        <v>2.3 -</v>
      </c>
      <c r="B30" s="13" t="s">
        <v>29</v>
      </c>
      <c r="C30" s="17">
        <f>SUM(C31:C39)</f>
        <v>3934301.63</v>
      </c>
      <c r="D30" s="17">
        <f>SUM(D31:D39)</f>
        <v>7014508</v>
      </c>
      <c r="E30" s="17">
        <f>SUM(E31:E39)</f>
        <v>32391675.129999999</v>
      </c>
      <c r="F30" s="17">
        <f t="shared" ref="F30:J30" si="5">SUM(F31:F39)</f>
        <v>8460</v>
      </c>
      <c r="G30" s="17">
        <f t="shared" si="5"/>
        <v>178691.96</v>
      </c>
      <c r="H30" s="17">
        <f t="shared" si="5"/>
        <v>2046198.68</v>
      </c>
      <c r="I30" s="17">
        <f t="shared" si="5"/>
        <v>577937.06999999995</v>
      </c>
      <c r="J30" s="17">
        <f t="shared" si="5"/>
        <v>1123013.92</v>
      </c>
      <c r="K30" s="17">
        <f>SUM(K31:K39)</f>
        <v>3934301.63</v>
      </c>
    </row>
    <row r="31" spans="1:11" ht="30" x14ac:dyDescent="0.25">
      <c r="A31" s="1" t="str">
        <f t="shared" si="1"/>
        <v>2.3.1</v>
      </c>
      <c r="B31" s="15" t="s">
        <v>30</v>
      </c>
      <c r="C31" s="4">
        <f t="shared" ref="C31:C39" si="6">SUM(F31:J31)</f>
        <v>482535.04000000004</v>
      </c>
      <c r="D31" s="4">
        <f>IFERROR(VLOOKUP(A31,'[1]Modificación CONS 2023'!$C$11:$E$401,3,FALSE),0)</f>
        <v>500000</v>
      </c>
      <c r="E31" s="4">
        <f>IFERROR(VLOOKUP(A31,'[2]Ejecución CONS 2023'!$C$11:$E$401,3,FALSE),0)+'[3]7213 Ejecución OAI '!E31</f>
        <v>673600</v>
      </c>
      <c r="F31" s="4">
        <f>IFERROR(VLOOKUP(A31,'[2]Ejecución CONS 2023'!$C$11:$Q$401,4,FALSE),0)</f>
        <v>8460</v>
      </c>
      <c r="G31" s="16">
        <f>IFERROR(VLOOKUP(A31,'[2]Ejecución CONS 2023'!$C$11:$Q$401,5,FALSE),0)</f>
        <v>178691.96</v>
      </c>
      <c r="H31" s="16">
        <f>IFERROR(VLOOKUP(A31,'[2]Ejecución CONS 2023'!$C$11:$Q$401,6,FALSE),0)</f>
        <v>269101.10000000003</v>
      </c>
      <c r="I31" s="4">
        <f>IFERROR(VLOOKUP(A31,'[2]Ejecución CONS 2023'!$C$11:$Q$401,7,FALSE),0)</f>
        <v>0</v>
      </c>
      <c r="J31" s="16">
        <f>IFERROR(VLOOKUP(A31,'[2]Ejecución CONS 2023'!$C$11:$Q$401,8,FALSE),0)</f>
        <v>26281.98</v>
      </c>
      <c r="K31" s="4">
        <f t="shared" ref="K31:K37" si="7">SUM(F31:J31)</f>
        <v>482535.04000000004</v>
      </c>
    </row>
    <row r="32" spans="1:11" x14ac:dyDescent="0.25">
      <c r="A32" s="1" t="str">
        <f t="shared" si="1"/>
        <v>2.3.2</v>
      </c>
      <c r="B32" s="15" t="s">
        <v>31</v>
      </c>
      <c r="C32" s="4">
        <f t="shared" si="6"/>
        <v>0</v>
      </c>
      <c r="D32" s="4">
        <f>IFERROR(VLOOKUP(A32,'[1]Modificación CONS 2023'!$C$11:$E$401,3,FALSE),0)</f>
        <v>198308</v>
      </c>
      <c r="E32" s="4">
        <f>IFERROR(VLOOKUP(A32,'[2]Ejecución CONS 2023'!$C$11:$E$401,3,FALSE),0)+'[3]7213 Ejecución OAI '!E32</f>
        <v>318470.74</v>
      </c>
      <c r="F32" s="4">
        <f>IFERROR(VLOOKUP(A32,'[2]Ejecución CONS 2023'!$C$11:$Q$401,4,FALSE),0)</f>
        <v>0</v>
      </c>
      <c r="G32" s="16">
        <f>IFERROR(VLOOKUP(A32,'[2]Ejecución CONS 2023'!$C$11:$Q$401,5,FALSE),0)</f>
        <v>0</v>
      </c>
      <c r="H32" s="16">
        <f>IFERROR(VLOOKUP(A32,'[2]Ejecución CONS 2023'!$C$11:$Q$401,6,FALSE),0)</f>
        <v>0</v>
      </c>
      <c r="I32" s="4">
        <f>IFERROR(VLOOKUP(A32,'[2]Ejecución CONS 2023'!$C$11:$Q$401,7,FALSE),0)</f>
        <v>0</v>
      </c>
      <c r="J32" s="16">
        <f>IFERROR(VLOOKUP(A32,'[2]Ejecución CONS 2023'!$C$11:$Q$401,8,FALSE),0)</f>
        <v>0</v>
      </c>
      <c r="K32" s="4">
        <f t="shared" si="7"/>
        <v>0</v>
      </c>
    </row>
    <row r="33" spans="1:11" ht="30" x14ac:dyDescent="0.25">
      <c r="A33" s="1" t="str">
        <f t="shared" si="1"/>
        <v>2.3.3</v>
      </c>
      <c r="B33" s="15" t="s">
        <v>32</v>
      </c>
      <c r="C33" s="4">
        <f t="shared" si="6"/>
        <v>1160445.8799999999</v>
      </c>
      <c r="D33" s="4">
        <f>IFERROR(VLOOKUP(A33,'[1]Modificación CONS 2023'!$C$11:$E$401,3,FALSE),0)</f>
        <v>300000</v>
      </c>
      <c r="E33" s="4">
        <f>IFERROR(VLOOKUP(A33,'[2]Ejecución CONS 2023'!$C$11:$E$401,3,FALSE),0)+'[3]7213 Ejecución OAI '!E33</f>
        <v>4005466.37</v>
      </c>
      <c r="F33" s="4">
        <f>IFERROR(VLOOKUP(A33,'[2]Ejecución CONS 2023'!$C$11:$Q$401,4,FALSE),0)</f>
        <v>0</v>
      </c>
      <c r="G33" s="16">
        <f>IFERROR(VLOOKUP(A33,'[2]Ejecución CONS 2023'!$C$11:$Q$401,5,FALSE),0)</f>
        <v>0</v>
      </c>
      <c r="H33" s="16">
        <f>IFERROR(VLOOKUP(A33,'[2]Ejecución CONS 2023'!$C$11:$Q$401,6,FALSE),0)</f>
        <v>642665.72</v>
      </c>
      <c r="I33" s="4">
        <f>IFERROR(VLOOKUP(A33,'[2]Ejecución CONS 2023'!$C$11:$Q$401,7,FALSE),0)</f>
        <v>421930.5</v>
      </c>
      <c r="J33" s="16">
        <f>IFERROR(VLOOKUP(A33,'[2]Ejecución CONS 2023'!$C$11:$Q$401,8,FALSE),0)</f>
        <v>95849.66</v>
      </c>
      <c r="K33" s="4">
        <f t="shared" si="7"/>
        <v>1160445.8799999999</v>
      </c>
    </row>
    <row r="34" spans="1:11" x14ac:dyDescent="0.25">
      <c r="A34" s="1" t="s">
        <v>33</v>
      </c>
      <c r="B34" s="15" t="s">
        <v>34</v>
      </c>
      <c r="C34" s="4">
        <f t="shared" si="6"/>
        <v>0</v>
      </c>
      <c r="D34" s="4">
        <f>IFERROR(VLOOKUP(A34,'[1]Modificación CONS 2023'!$C$11:$E$401,3,FALSE),0)</f>
        <v>300000</v>
      </c>
      <c r="E34" s="4">
        <f>IFERROR(VLOOKUP(A34,'[2]Ejecución CONS 2023'!$C$11:$E$401,3,FALSE),0)+'[3]7213 Ejecución OAI '!E34</f>
        <v>1610000</v>
      </c>
      <c r="F34" s="4">
        <f>IFERROR(VLOOKUP(A34,'[2]Ejecución CONS 2023'!$C$11:$Q$401,4,FALSE),0)</f>
        <v>0</v>
      </c>
      <c r="G34" s="16">
        <f>IFERROR(VLOOKUP(A34,'[2]Ejecución CONS 2023'!$C$11:$Q$401,5,FALSE),0)</f>
        <v>0</v>
      </c>
      <c r="H34" s="16">
        <f>IFERROR(VLOOKUP(A34,'[2]Ejecución CONS 2023'!$C$11:$Q$401,6,FALSE),0)</f>
        <v>0</v>
      </c>
      <c r="I34" s="4">
        <f>IFERROR(VLOOKUP(A34,'[2]Ejecución CONS 2023'!$C$11:$Q$401,7,FALSE),0)</f>
        <v>0</v>
      </c>
      <c r="J34" s="16">
        <f>IFERROR(VLOOKUP(A34,'[2]Ejecución CONS 2023'!$C$11:$Q$401,8,FALSE),0)</f>
        <v>0</v>
      </c>
      <c r="K34" s="4">
        <f t="shared" si="7"/>
        <v>0</v>
      </c>
    </row>
    <row r="35" spans="1:11" ht="30" x14ac:dyDescent="0.25">
      <c r="A35" s="1" t="str">
        <f t="shared" si="1"/>
        <v>2.3.5</v>
      </c>
      <c r="B35" s="15" t="s">
        <v>35</v>
      </c>
      <c r="C35" s="4">
        <f t="shared" si="6"/>
        <v>0</v>
      </c>
      <c r="D35" s="4">
        <f>IFERROR(VLOOKUP(A35,'[1]Modificación CONS 2023'!$C$11:$E$401,3,FALSE),0)</f>
        <v>0</v>
      </c>
      <c r="E35" s="4">
        <f>IFERROR(VLOOKUP(A35,'[2]Ejecución CONS 2023'!$C$11:$E$401,3,FALSE),0)+'[3]7213 Ejecución OAI '!E35</f>
        <v>6000</v>
      </c>
      <c r="F35" s="4">
        <f>IFERROR(VLOOKUP(A35,'[2]Ejecución CONS 2023'!$C$11:$Q$401,4,FALSE),0)</f>
        <v>0</v>
      </c>
      <c r="G35" s="16">
        <f>IFERROR(VLOOKUP(A35,'[2]Ejecución CONS 2023'!$C$11:$Q$401,5,FALSE),0)</f>
        <v>0</v>
      </c>
      <c r="H35" s="16">
        <f>IFERROR(VLOOKUP(A35,'[2]Ejecución CONS 2023'!$C$11:$Q$401,6,FALSE),0)</f>
        <v>0</v>
      </c>
      <c r="I35" s="4">
        <f>IFERROR(VLOOKUP(A35,'[2]Ejecución CONS 2023'!$C$11:$Q$401,7,FALSE),0)</f>
        <v>0</v>
      </c>
      <c r="J35" s="16">
        <f>IFERROR(VLOOKUP(A35,'[2]Ejecución CONS 2023'!$C$11:$Q$401,8,FALSE),0)</f>
        <v>0</v>
      </c>
      <c r="K35" s="4">
        <f t="shared" si="7"/>
        <v>0</v>
      </c>
    </row>
    <row r="36" spans="1:11" ht="30" x14ac:dyDescent="0.25">
      <c r="A36" s="1" t="str">
        <f t="shared" si="1"/>
        <v>2.3.6</v>
      </c>
      <c r="B36" s="15" t="s">
        <v>36</v>
      </c>
      <c r="C36" s="4">
        <f t="shared" si="6"/>
        <v>0</v>
      </c>
      <c r="D36" s="4">
        <f>IFERROR(VLOOKUP(A36,'[1]Modificación CONS 2023'!$C$11:$E$401,3,FALSE),0)</f>
        <v>163600</v>
      </c>
      <c r="E36" s="4">
        <f>IFERROR(VLOOKUP(A36,'[2]Ejecución CONS 2023'!$C$11:$E$401,3,FALSE),0)+'[3]7213 Ejecución OAI '!E36</f>
        <v>507600</v>
      </c>
      <c r="F36" s="4">
        <f>IFERROR(VLOOKUP(A36,'[2]Ejecución CONS 2023'!$C$11:$Q$401,4,FALSE),0)</f>
        <v>0</v>
      </c>
      <c r="G36" s="16">
        <f>IFERROR(VLOOKUP(A36,'[2]Ejecución CONS 2023'!$C$11:$Q$401,5,FALSE),0)</f>
        <v>0</v>
      </c>
      <c r="H36" s="16">
        <f>IFERROR(VLOOKUP(A36,'[2]Ejecución CONS 2023'!$C$11:$Q$401,6,FALSE),0)</f>
        <v>0</v>
      </c>
      <c r="I36" s="4">
        <f>IFERROR(VLOOKUP(A36,'[2]Ejecución CONS 2023'!$C$11:$Q$401,7,FALSE),0)</f>
        <v>0</v>
      </c>
      <c r="J36" s="16">
        <f>IFERROR(VLOOKUP(A36,'[2]Ejecución CONS 2023'!$C$11:$Q$401,8,FALSE),0)</f>
        <v>0</v>
      </c>
      <c r="K36" s="4">
        <f t="shared" si="7"/>
        <v>0</v>
      </c>
    </row>
    <row r="37" spans="1:11" ht="30" x14ac:dyDescent="0.25">
      <c r="A37" s="1" t="str">
        <f t="shared" si="1"/>
        <v>2.3.7</v>
      </c>
      <c r="B37" s="15" t="s">
        <v>37</v>
      </c>
      <c r="C37" s="4">
        <f t="shared" si="6"/>
        <v>866523.87</v>
      </c>
      <c r="D37" s="4">
        <f>IFERROR(VLOOKUP(A37,'[1]Modificación CONS 2023'!$C$11:$E$401,3,FALSE),0)</f>
        <v>4177600</v>
      </c>
      <c r="E37" s="4">
        <f>IFERROR(VLOOKUP(A37,'[2]Ejecución CONS 2023'!$C$11:$E$401,3,FALSE),0)+'[3]7213 Ejecución OAI '!E37</f>
        <v>6150200</v>
      </c>
      <c r="F37" s="4">
        <f>IFERROR(VLOOKUP(A37,'[2]Ejecución CONS 2023'!$C$11:$Q$401,4,FALSE),0)</f>
        <v>0</v>
      </c>
      <c r="G37" s="16">
        <f>IFERROR(VLOOKUP(A37,'[2]Ejecución CONS 2023'!$C$11:$Q$401,5,FALSE),0)</f>
        <v>0</v>
      </c>
      <c r="H37" s="16">
        <f>IFERROR(VLOOKUP(A37,'[2]Ejecución CONS 2023'!$C$11:$Q$401,6,FALSE),0)</f>
        <v>35202.44</v>
      </c>
      <c r="I37" s="4">
        <f>IFERROR(VLOOKUP(A37,'[2]Ejecución CONS 2023'!$C$11:$Q$401,7,FALSE),0)</f>
        <v>34666.589999999997</v>
      </c>
      <c r="J37" s="16">
        <f>IFERROR(VLOOKUP(A37,'[2]Ejecución CONS 2023'!$C$11:$Q$401,8,FALSE),0)</f>
        <v>796654.84</v>
      </c>
      <c r="K37" s="4">
        <f t="shared" si="7"/>
        <v>866523.87</v>
      </c>
    </row>
    <row r="38" spans="1:11" ht="30" x14ac:dyDescent="0.25">
      <c r="A38" s="1" t="str">
        <f t="shared" si="1"/>
        <v>2.3.8</v>
      </c>
      <c r="B38" s="15" t="s">
        <v>38</v>
      </c>
      <c r="C38" s="4">
        <f t="shared" si="6"/>
        <v>0</v>
      </c>
      <c r="D38" s="4">
        <f>IFERROR(VLOOKUP(A38,'[1]Modificación CONS 2023'!$C$11:$E$401,3,FALSE),0)</f>
        <v>0</v>
      </c>
      <c r="E38" s="4">
        <f>IFERROR(VLOOKUP(A38,'[2]Ejecución CONS 2023'!$C$11:$E$401,3,FALSE),0)+'[3]7213 Ejecución OAI '!E38</f>
        <v>0</v>
      </c>
      <c r="F38" s="4">
        <f>IFERROR(VLOOKUP(A38,'[2]Ejecución CONS 2023'!$C$11:$Q$401,4,FALSE),0)</f>
        <v>0</v>
      </c>
      <c r="G38" s="16">
        <f>IFERROR(VLOOKUP(A38,'[2]Ejecución CONS 2023'!$C$11:$Q$401,5,FALSE),0)</f>
        <v>0</v>
      </c>
      <c r="H38" s="16">
        <f>IFERROR(VLOOKUP(A38,'[2]Ejecución CONS 2023'!$C$11:$Q$401,6,FALSE),0)</f>
        <v>0</v>
      </c>
      <c r="I38" s="4">
        <f>IFERROR(VLOOKUP(A38,'[2]Ejecución CONS 2023'!$C$11:$Q$401,7,FALSE),0)</f>
        <v>0</v>
      </c>
      <c r="J38" s="16">
        <f>IFERROR(VLOOKUP(A38,'[2]Ejecución CONS 2023'!$C$11:$Q$401,8,FALSE),0)</f>
        <v>0</v>
      </c>
      <c r="K38" s="4"/>
    </row>
    <row r="39" spans="1:11" x14ac:dyDescent="0.25">
      <c r="A39" s="1" t="str">
        <f t="shared" si="1"/>
        <v>2.3.9</v>
      </c>
      <c r="B39" s="15" t="s">
        <v>39</v>
      </c>
      <c r="C39" s="4">
        <f t="shared" si="6"/>
        <v>1424796.8399999999</v>
      </c>
      <c r="D39" s="4">
        <f>IFERROR(VLOOKUP(A39,'[1]Modificación CONS 2023'!$C$11:$E$401,3,FALSE),0)</f>
        <v>1375000</v>
      </c>
      <c r="E39" s="4">
        <f>IFERROR(VLOOKUP(A39,'[2]Ejecución CONS 2023'!$C$11:$E$401,3,FALSE),0)+'[3]7213 Ejecución OAI '!E39</f>
        <v>19120338.02</v>
      </c>
      <c r="F39" s="4">
        <f>IFERROR(VLOOKUP(A39,'[2]Ejecución CONS 2023'!$C$11:$Q$401,4,FALSE),0)</f>
        <v>0</v>
      </c>
      <c r="G39" s="16">
        <f>IFERROR(VLOOKUP(A39,'[2]Ejecución CONS 2023'!$C$11:$Q$401,5,FALSE),0)</f>
        <v>0</v>
      </c>
      <c r="H39" s="16">
        <f>IFERROR(VLOOKUP(A39,'[2]Ejecución CONS 2023'!$C$11:$Q$401,6,FALSE),0)</f>
        <v>1099229.42</v>
      </c>
      <c r="I39" s="4">
        <f>IFERROR(VLOOKUP(A39,'[2]Ejecución CONS 2023'!$C$11:$Q$401,7,FALSE),0)</f>
        <v>121339.98</v>
      </c>
      <c r="J39" s="16">
        <f>IFERROR(VLOOKUP(A39,'[2]Ejecución CONS 2023'!$C$11:$Q$401,8,FALSE),0)</f>
        <v>204227.44</v>
      </c>
      <c r="K39" s="4">
        <f>SUM(F39:J39)</f>
        <v>1424796.8399999999</v>
      </c>
    </row>
    <row r="40" spans="1:11" x14ac:dyDescent="0.25">
      <c r="A40" s="1" t="str">
        <f t="shared" si="1"/>
        <v>2.4 -</v>
      </c>
      <c r="B40" s="13" t="s">
        <v>40</v>
      </c>
      <c r="C40" s="17">
        <f>SUM(C41:C47)</f>
        <v>0</v>
      </c>
      <c r="D40" s="17">
        <f>SUM(D41:D47)</f>
        <v>500000</v>
      </c>
      <c r="E40" s="17">
        <f>SUM(E41:E47)</f>
        <v>0</v>
      </c>
      <c r="F40" s="17">
        <f>SUM(F42:F47)</f>
        <v>0</v>
      </c>
      <c r="G40" s="17">
        <f t="shared" ref="G40:J40" si="8">SUM(G41:G47)</f>
        <v>408911.74</v>
      </c>
      <c r="H40" s="17">
        <f t="shared" si="8"/>
        <v>-408911.74</v>
      </c>
      <c r="I40" s="17">
        <f t="shared" si="8"/>
        <v>0</v>
      </c>
      <c r="J40" s="17">
        <f t="shared" si="8"/>
        <v>0</v>
      </c>
      <c r="K40" s="17">
        <f>SUM(K41:K47)</f>
        <v>0</v>
      </c>
    </row>
    <row r="41" spans="1:11" ht="30" x14ac:dyDescent="0.25">
      <c r="A41" s="1" t="str">
        <f t="shared" si="1"/>
        <v>2.4.1</v>
      </c>
      <c r="B41" s="15" t="s">
        <v>41</v>
      </c>
      <c r="C41" s="4">
        <f>SUM(F41:J41)</f>
        <v>0</v>
      </c>
      <c r="D41" s="4">
        <f>IFERROR(VLOOKUP(A41,'[1]Modificación CONS 2023'!$C$11:$E$401,3,FALSE),0)</f>
        <v>0</v>
      </c>
      <c r="E41" s="4">
        <f>IFERROR(VLOOKUP(A41,'[2]Ejecución CONS 2023'!$C$11:$E$401,3,FALSE),0)+'[3]7213 Ejecución OAI '!E41</f>
        <v>0</v>
      </c>
      <c r="F41" s="4">
        <f>IFERROR(VLOOKUP(A41,'[2]Ejecución CONS 2023'!$C$11:$Q$401,4,FALSE),0)</f>
        <v>0</v>
      </c>
      <c r="G41" s="16">
        <f>IFERROR(VLOOKUP(A41,'[2]Ejecución CONS 2023'!$C$11:$Q$401,5,FALSE),0)</f>
        <v>0</v>
      </c>
      <c r="H41" s="16">
        <f>IFERROR(VLOOKUP(A41,'[2]Ejecución CONS 2023'!$C$11:$Q$401,6,FALSE),0)</f>
        <v>0</v>
      </c>
      <c r="I41" s="4">
        <f>IFERROR(VLOOKUP(A41,'[2]Ejecución CONS 2023'!$C$11:$Q$401,7,FALSE),0)</f>
        <v>0</v>
      </c>
      <c r="J41" s="16">
        <f>IFERROR(VLOOKUP(A41,'[2]Ejecución CONS 2023'!$C$11:$Q$401,8,FALSE),0)</f>
        <v>0</v>
      </c>
      <c r="K41" s="4">
        <f>SUM(F41:J41)</f>
        <v>0</v>
      </c>
    </row>
    <row r="42" spans="1:11" ht="30" x14ac:dyDescent="0.25">
      <c r="A42" s="1" t="str">
        <f t="shared" si="1"/>
        <v>2.4.2</v>
      </c>
      <c r="B42" s="15" t="s">
        <v>42</v>
      </c>
      <c r="C42" s="4">
        <f>SUM(F42:J42)</f>
        <v>0</v>
      </c>
      <c r="D42" s="4">
        <f>IFERROR(VLOOKUP(A42,'[1]Modificación CONS 2023'!$C$11:$E$401,3,FALSE),0)</f>
        <v>0</v>
      </c>
      <c r="E42" s="4">
        <f>IFERROR(VLOOKUP(A42,'[2]Ejecución CONS 2023'!$C$11:$E$401,3,FALSE),0)+'[3]7213 Ejecución OAI '!E42</f>
        <v>0</v>
      </c>
      <c r="F42" s="4">
        <f>IFERROR(VLOOKUP(A42,'[2]Ejecución CONS 2023'!$C$11:$Q$401,4,FALSE),0)</f>
        <v>0</v>
      </c>
      <c r="G42" s="16">
        <f>IFERROR(VLOOKUP(A42,'[2]Ejecución CONS 2023'!$C$11:$Q$401,5,FALSE),0)</f>
        <v>0</v>
      </c>
      <c r="H42" s="16">
        <f>IFERROR(VLOOKUP(A42,'[2]Ejecución CONS 2023'!$C$11:$Q$401,6,FALSE),0)</f>
        <v>0</v>
      </c>
      <c r="I42" s="4">
        <f>IFERROR(VLOOKUP(A42,'[2]Ejecución CONS 2023'!$C$11:$Q$401,7,FALSE),0)</f>
        <v>0</v>
      </c>
      <c r="J42" s="16">
        <f>IFERROR(VLOOKUP(A42,'[2]Ejecución CONS 2023'!$C$11:$Q$401,8,FALSE),0)</f>
        <v>0</v>
      </c>
      <c r="K42" s="4">
        <f>SUM(F42:J42)</f>
        <v>0</v>
      </c>
    </row>
    <row r="43" spans="1:11" ht="30" x14ac:dyDescent="0.25">
      <c r="A43" s="1" t="str">
        <f t="shared" si="1"/>
        <v>2.4.3</v>
      </c>
      <c r="B43" s="15" t="s">
        <v>43</v>
      </c>
      <c r="C43" s="4">
        <f>SUM(F43:J43)</f>
        <v>0</v>
      </c>
      <c r="D43" s="4">
        <f>IFERROR(VLOOKUP(A43,'[1]Modificación CONS 2023'!$C$11:$E$401,3,FALSE),0)</f>
        <v>0</v>
      </c>
      <c r="E43" s="4">
        <f>IFERROR(VLOOKUP(A43,'[2]Ejecución CONS 2023'!$C$11:$E$401,3,FALSE),0)+'[3]7213 Ejecución OAI '!E43</f>
        <v>0</v>
      </c>
      <c r="F43" s="4">
        <f>IFERROR(VLOOKUP(A43,'[2]Ejecución CONS 2023'!$C$11:$Q$401,4,FALSE),0)</f>
        <v>0</v>
      </c>
      <c r="G43" s="16">
        <f>IFERROR(VLOOKUP(A43,'[2]Ejecución CONS 2023'!$C$11:$Q$401,5,FALSE),0)</f>
        <v>0</v>
      </c>
      <c r="H43" s="16">
        <f>IFERROR(VLOOKUP(A43,'[2]Ejecución CONS 2023'!$C$11:$Q$401,6,FALSE),0)</f>
        <v>0</v>
      </c>
      <c r="I43" s="4">
        <f>IFERROR(VLOOKUP(A43,'[2]Ejecución CONS 2023'!$C$11:$Q$401,7,FALSE),0)</f>
        <v>0</v>
      </c>
      <c r="J43" s="16">
        <f>IFERROR(VLOOKUP(A43,'[2]Ejecución CONS 2023'!$C$11:$Q$401,8,FALSE),0)</f>
        <v>0</v>
      </c>
      <c r="K43" s="4"/>
    </row>
    <row r="44" spans="1:11" ht="30" x14ac:dyDescent="0.25">
      <c r="A44" s="1" t="str">
        <f t="shared" si="1"/>
        <v>2.4.4</v>
      </c>
      <c r="B44" s="15" t="s">
        <v>44</v>
      </c>
      <c r="C44" s="4">
        <f>SUM(F44:J44)</f>
        <v>0</v>
      </c>
      <c r="D44" s="4">
        <f>IFERROR(VLOOKUP(A44,'[1]Modificación CONS 2023'!$C$11:$E$401,3,FALSE),0)</f>
        <v>0</v>
      </c>
      <c r="E44" s="4">
        <f>IFERROR(VLOOKUP(A44,'[2]Ejecución CONS 2023'!$C$11:$E$401,3,FALSE),0)+'[3]7213 Ejecución OAI '!E44</f>
        <v>0</v>
      </c>
      <c r="F44" s="4">
        <f>IFERROR(VLOOKUP(A44,'[2]Ejecución CONS 2023'!$C$11:$Q$401,4,FALSE),0)</f>
        <v>0</v>
      </c>
      <c r="G44" s="16">
        <f>IFERROR(VLOOKUP(A44,'[2]Ejecución CONS 2023'!$C$11:$Q$401,5,FALSE),0)</f>
        <v>0</v>
      </c>
      <c r="H44" s="16">
        <f>IFERROR(VLOOKUP(A44,'[2]Ejecución CONS 2023'!$C$11:$Q$401,6,FALSE),0)</f>
        <v>0</v>
      </c>
      <c r="I44" s="4">
        <f>IFERROR(VLOOKUP(A44,'[2]Ejecución CONS 2023'!$C$11:$Q$401,7,FALSE),0)</f>
        <v>0</v>
      </c>
      <c r="J44" s="16">
        <f>IFERROR(VLOOKUP(A44,'[2]Ejecución CONS 2023'!$C$11:$Q$401,8,FALSE),0)</f>
        <v>0</v>
      </c>
      <c r="K44" s="4">
        <f>SUM(F44:J44)</f>
        <v>0</v>
      </c>
    </row>
    <row r="45" spans="1:11" ht="30" x14ac:dyDescent="0.25">
      <c r="A45" s="1" t="str">
        <f t="shared" si="1"/>
        <v>2.4.5</v>
      </c>
      <c r="B45" s="15" t="s">
        <v>45</v>
      </c>
      <c r="C45" s="4"/>
      <c r="D45" s="4">
        <f>IFERROR(VLOOKUP(A45,'[1]Modificación CONS 2023'!$C$11:$E$401,3,FALSE),0)</f>
        <v>0</v>
      </c>
      <c r="E45" s="4">
        <f>IFERROR(VLOOKUP(A45,'[2]Ejecución CONS 2023'!$C$11:$E$401,3,FALSE),0)+'[3]7213 Ejecución OAI '!E45</f>
        <v>0</v>
      </c>
      <c r="F45" s="4">
        <f>IFERROR(VLOOKUP(A45,'[2]Ejecución CONS 2023'!$C$11:$Q$401,4,FALSE),0)</f>
        <v>0</v>
      </c>
      <c r="G45" s="16">
        <f>IFERROR(VLOOKUP(A45,'[2]Ejecución CONS 2023'!$C$11:$Q$401,5,FALSE),0)</f>
        <v>0</v>
      </c>
      <c r="H45" s="16">
        <f>IFERROR(VLOOKUP(A45,'[2]Ejecución CONS 2023'!$C$11:$Q$401,6,FALSE),0)</f>
        <v>0</v>
      </c>
      <c r="I45" s="4">
        <f>IFERROR(VLOOKUP(A45,'[2]Ejecución CONS 2023'!$C$11:$Q$401,7,FALSE),0)</f>
        <v>0</v>
      </c>
      <c r="J45" s="16">
        <f>IFERROR(VLOOKUP(A45,'[2]Ejecución CONS 2023'!$C$11:$Q$401,8,FALSE),0)</f>
        <v>0</v>
      </c>
      <c r="K45" s="4"/>
    </row>
    <row r="46" spans="1:11" ht="30" x14ac:dyDescent="0.25">
      <c r="A46" s="1" t="str">
        <f t="shared" si="1"/>
        <v>2.4.7</v>
      </c>
      <c r="B46" s="15" t="s">
        <v>46</v>
      </c>
      <c r="C46" s="4">
        <f>SUM(F46:J46)</f>
        <v>0</v>
      </c>
      <c r="D46" s="4">
        <f>IFERROR(VLOOKUP(A46,'[1]Modificación CONS 2023'!$C$11:$E$401,3,FALSE),0)</f>
        <v>500000</v>
      </c>
      <c r="E46" s="4">
        <f>IFERROR(VLOOKUP(A46,'[2]Ejecución CONS 2023'!$C$11:$E$401,3,FALSE),0)+'[3]7213 Ejecución OAI '!E46</f>
        <v>0</v>
      </c>
      <c r="F46" s="4">
        <f>IFERROR(VLOOKUP(A46,'[2]Ejecución CONS 2023'!$C$11:$Q$401,4,FALSE),0)</f>
        <v>0</v>
      </c>
      <c r="G46" s="16">
        <f>IFERROR(VLOOKUP(A46,'[2]Ejecución CONS 2023'!$C$11:$Q$401,5,FALSE),0)</f>
        <v>408911.74</v>
      </c>
      <c r="H46" s="16">
        <f>IFERROR(VLOOKUP(A46,'[2]Ejecución CONS 2023'!$C$11:$Q$401,6,FALSE),0)</f>
        <v>-408911.74</v>
      </c>
      <c r="I46" s="4">
        <f>IFERROR(VLOOKUP(A46,'[2]Ejecución CONS 2023'!$C$11:$Q$401,7,FALSE),0)</f>
        <v>0</v>
      </c>
      <c r="J46" s="16">
        <f>IFERROR(VLOOKUP(A46,'[2]Ejecución CONS 2023'!$C$11:$Q$401,8,FALSE),0)</f>
        <v>0</v>
      </c>
      <c r="K46" s="4">
        <f>SUM(F46:J46)</f>
        <v>0</v>
      </c>
    </row>
    <row r="47" spans="1:11" ht="30" x14ac:dyDescent="0.25">
      <c r="A47" s="1" t="str">
        <f t="shared" si="1"/>
        <v>2.4.9</v>
      </c>
      <c r="B47" s="15" t="s">
        <v>47</v>
      </c>
      <c r="C47" s="4">
        <f>SUM(F47:J47)</f>
        <v>0</v>
      </c>
      <c r="D47" s="4">
        <f>IFERROR(VLOOKUP(A47,'[1]Modificación CONS 2023'!$C$11:$E$401,3,FALSE),0)</f>
        <v>0</v>
      </c>
      <c r="E47" s="4">
        <f>IFERROR(VLOOKUP(A47,'[2]Ejecución CONS 2023'!$C$11:$E$401,3,FALSE),0)+'[3]7213 Ejecución OAI '!E47</f>
        <v>0</v>
      </c>
      <c r="F47" s="4">
        <f>IFERROR(VLOOKUP(A47,'[2]Ejecución CONS 2023'!$C$11:$Q$401,4,FALSE),0)</f>
        <v>0</v>
      </c>
      <c r="G47" s="16">
        <f>IFERROR(VLOOKUP(A47,'[2]Ejecución CONS 2023'!$C$11:$Q$401,5,FALSE),0)</f>
        <v>0</v>
      </c>
      <c r="H47" s="16">
        <f>IFERROR(VLOOKUP(A47,'[2]Ejecución CONS 2023'!$C$11:$Q$401,6,FALSE),0)</f>
        <v>0</v>
      </c>
      <c r="I47" s="4">
        <f>IFERROR(VLOOKUP(A47,'[2]Ejecución CONS 2023'!$C$11:$Q$401,7,FALSE),0)</f>
        <v>0</v>
      </c>
      <c r="J47" s="16">
        <f>IFERROR(VLOOKUP(A47,'[2]Ejecución CONS 2023'!$C$11:$Q$401,8,FALSE),0)</f>
        <v>0</v>
      </c>
      <c r="K47" s="4">
        <f>SUM(F47:J47)</f>
        <v>0</v>
      </c>
    </row>
    <row r="48" spans="1:11" x14ac:dyDescent="0.25">
      <c r="A48" s="1" t="str">
        <f t="shared" si="1"/>
        <v>2.5 -</v>
      </c>
      <c r="B48" s="13" t="s">
        <v>48</v>
      </c>
      <c r="C48" s="17">
        <f>SUM(C49:C55)</f>
        <v>0</v>
      </c>
      <c r="D48" s="17">
        <f>SUM(D49:D55)</f>
        <v>0</v>
      </c>
      <c r="E48" s="17">
        <f>SUM(E49:E55)</f>
        <v>0</v>
      </c>
      <c r="F48" s="17">
        <f>IFERROR(VLOOKUP(A48,'[2]Ejecución CONS 2023'!$C$11:$Q$401,4,FALSE),0)+'[3]7213 Ejecución OAI '!F48</f>
        <v>0</v>
      </c>
      <c r="G48" s="17">
        <f t="shared" ref="G48:J48" si="9">SUM(G49:G55)</f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>SUM(K49:K55)</f>
        <v>0</v>
      </c>
    </row>
    <row r="49" spans="1:11" ht="30" x14ac:dyDescent="0.25">
      <c r="A49" s="1" t="str">
        <f t="shared" si="1"/>
        <v>2.5.1</v>
      </c>
      <c r="B49" s="15" t="s">
        <v>49</v>
      </c>
      <c r="C49" s="4">
        <f t="shared" ref="C49:C55" si="10">SUM(F49:J49)</f>
        <v>0</v>
      </c>
      <c r="D49" s="4">
        <f>IFERROR(VLOOKUP(A49,'[1]Modificación CONS 2023'!$C$11:$E$401,3,FALSE),0)</f>
        <v>0</v>
      </c>
      <c r="E49" s="4">
        <f>IFERROR(VLOOKUP(A49,'[2]Ejecución CONS 2023'!$C$11:$E$401,3,FALSE),0)+'[3]7213 Ejecución OAI '!E49</f>
        <v>0</v>
      </c>
      <c r="F49" s="4">
        <f>IFERROR(VLOOKUP(A49,'[2]Ejecución CONS 2023'!$C$11:$Q$401,4,FALSE),0)</f>
        <v>0</v>
      </c>
      <c r="G49" s="16">
        <f>IFERROR(VLOOKUP(A49,'[2]Ejecución CONS 2023'!$C$11:$Q$401,5,FALSE),0)</f>
        <v>0</v>
      </c>
      <c r="H49" s="16">
        <f>IFERROR(VLOOKUP(A49,'[2]Ejecución CONS 2023'!$C$11:$Q$401,6,FALSE),0)</f>
        <v>0</v>
      </c>
      <c r="I49" s="4">
        <f>IFERROR(VLOOKUP(A49,'[2]Ejecución CONS 2023'!$C$11:$Q$401,7,FALSE),0)</f>
        <v>0</v>
      </c>
      <c r="J49" s="16">
        <f>IFERROR(VLOOKUP(A49,'[2]Ejecución CONS 2023'!$C$11:$Q$401,8,FALSE),0)</f>
        <v>0</v>
      </c>
      <c r="K49" s="4">
        <f>SUM(F49:J49)</f>
        <v>0</v>
      </c>
    </row>
    <row r="50" spans="1:11" ht="30" x14ac:dyDescent="0.25">
      <c r="A50" s="1" t="str">
        <f t="shared" si="1"/>
        <v>2.5.2</v>
      </c>
      <c r="B50" s="15" t="s">
        <v>50</v>
      </c>
      <c r="C50" s="4">
        <f t="shared" si="10"/>
        <v>0</v>
      </c>
      <c r="D50" s="4">
        <f>IFERROR(VLOOKUP(A50,'[1]Modificación CONS 2023'!$C$11:$E$401,3,FALSE),0)</f>
        <v>0</v>
      </c>
      <c r="E50" s="4">
        <f>IFERROR(VLOOKUP(A50,'[2]Ejecución CONS 2023'!$C$11:$E$401,3,FALSE),0)+'[3]7213 Ejecución OAI '!E50</f>
        <v>0</v>
      </c>
      <c r="F50" s="4">
        <f>IFERROR(VLOOKUP(A50,'[2]Ejecución CONS 2023'!$C$11:$Q$401,4,FALSE),0)</f>
        <v>0</v>
      </c>
      <c r="G50" s="16">
        <f>IFERROR(VLOOKUP(A50,'[2]Ejecución CONS 2023'!$C$11:$Q$401,5,FALSE),0)</f>
        <v>0</v>
      </c>
      <c r="H50" s="16">
        <f>IFERROR(VLOOKUP(A50,'[2]Ejecución CONS 2023'!$C$11:$Q$401,6,FALSE),0)</f>
        <v>0</v>
      </c>
      <c r="I50" s="4">
        <f>IFERROR(VLOOKUP(A50,'[2]Ejecución CONS 2023'!$C$11:$Q$401,7,FALSE),0)</f>
        <v>0</v>
      </c>
      <c r="J50" s="16">
        <f>IFERROR(VLOOKUP(A50,'[2]Ejecución CONS 2023'!$C$11:$Q$401,8,FALSE),0)</f>
        <v>0</v>
      </c>
      <c r="K50" s="4">
        <f>SUM(F50:J50)</f>
        <v>0</v>
      </c>
    </row>
    <row r="51" spans="1:11" ht="30" x14ac:dyDescent="0.25">
      <c r="A51" s="1" t="str">
        <f t="shared" si="1"/>
        <v>2.5.3</v>
      </c>
      <c r="B51" s="15" t="s">
        <v>51</v>
      </c>
      <c r="C51" s="4">
        <f t="shared" si="10"/>
        <v>0</v>
      </c>
      <c r="D51" s="4">
        <f>IFERROR(VLOOKUP(A51,'[1]Modificación CONS 2023'!$C$11:$E$401,3,FALSE),0)</f>
        <v>0</v>
      </c>
      <c r="E51" s="4">
        <f>IFERROR(VLOOKUP(A51,'[2]Ejecución CONS 2023'!$C$11:$E$401,3,FALSE),0)+'[3]7213 Ejecución OAI '!E51</f>
        <v>0</v>
      </c>
      <c r="F51" s="4">
        <f>IFERROR(VLOOKUP(A51,'[2]Ejecución CONS 2023'!$C$11:$Q$401,4,FALSE),0)</f>
        <v>0</v>
      </c>
      <c r="G51" s="16">
        <f>IFERROR(VLOOKUP(A51,'[2]Ejecución CONS 2023'!$C$11:$Q$401,5,FALSE),0)</f>
        <v>0</v>
      </c>
      <c r="H51" s="16">
        <f>IFERROR(VLOOKUP(A51,'[2]Ejecución CONS 2023'!$C$11:$Q$401,6,FALSE),0)</f>
        <v>0</v>
      </c>
      <c r="I51" s="4">
        <f>IFERROR(VLOOKUP(A51,'[2]Ejecución CONS 2023'!$C$11:$Q$401,7,FALSE),0)</f>
        <v>0</v>
      </c>
      <c r="J51" s="16">
        <f>IFERROR(VLOOKUP(A51,'[2]Ejecución CONS 2023'!$C$11:$Q$401,8,FALSE),0)</f>
        <v>0</v>
      </c>
      <c r="K51" s="4"/>
    </row>
    <row r="52" spans="1:11" ht="30" x14ac:dyDescent="0.25">
      <c r="A52" s="1" t="str">
        <f t="shared" si="1"/>
        <v>2.5.4</v>
      </c>
      <c r="B52" s="15" t="s">
        <v>52</v>
      </c>
      <c r="C52" s="4">
        <f t="shared" si="10"/>
        <v>0</v>
      </c>
      <c r="D52" s="4">
        <f>IFERROR(VLOOKUP(A52,'[1]Modificación CONS 2023'!$C$11:$E$401,3,FALSE),0)</f>
        <v>0</v>
      </c>
      <c r="E52" s="4">
        <f>IFERROR(VLOOKUP(A52,'[2]Ejecución CONS 2023'!$C$11:$E$401,3,FALSE),0)+'[3]7213 Ejecución OAI '!E52</f>
        <v>0</v>
      </c>
      <c r="F52" s="4">
        <f>IFERROR(VLOOKUP(A52,'[2]Ejecución CONS 2023'!$C$11:$Q$401,4,FALSE),0)</f>
        <v>0</v>
      </c>
      <c r="G52" s="16">
        <f>IFERROR(VLOOKUP(A52,'[2]Ejecución CONS 2023'!$C$11:$Q$401,5,FALSE),0)</f>
        <v>0</v>
      </c>
      <c r="H52" s="16">
        <f>IFERROR(VLOOKUP(A52,'[2]Ejecución CONS 2023'!$C$11:$Q$401,6,FALSE),0)</f>
        <v>0</v>
      </c>
      <c r="I52" s="4">
        <f>IFERROR(VLOOKUP(A52,'[2]Ejecución CONS 2023'!$C$11:$Q$401,7,FALSE),0)</f>
        <v>0</v>
      </c>
      <c r="J52" s="16">
        <f>IFERROR(VLOOKUP(A52,'[2]Ejecución CONS 2023'!$C$11:$Q$401,8,FALSE),0)</f>
        <v>0</v>
      </c>
      <c r="K52" s="4">
        <f>SUM(F52:J52)</f>
        <v>0</v>
      </c>
    </row>
    <row r="53" spans="1:11" ht="30" x14ac:dyDescent="0.25">
      <c r="A53" s="1" t="str">
        <f t="shared" si="1"/>
        <v>2.5.5</v>
      </c>
      <c r="B53" s="15" t="s">
        <v>53</v>
      </c>
      <c r="C53" s="4">
        <f t="shared" si="10"/>
        <v>0</v>
      </c>
      <c r="D53" s="4">
        <f>IFERROR(VLOOKUP(A53,'[1]Modificación CONS 2023'!$C$11:$E$401,3,FALSE),0)</f>
        <v>0</v>
      </c>
      <c r="E53" s="4">
        <f>IFERROR(VLOOKUP(A53,'[2]Ejecución CONS 2023'!$C$11:$E$401,3,FALSE),0)+'[3]7213 Ejecución OAI '!E53</f>
        <v>0</v>
      </c>
      <c r="F53" s="4">
        <f>IFERROR(VLOOKUP(A53,'[2]Ejecución CONS 2023'!$C$11:$Q$401,4,FALSE),0)</f>
        <v>0</v>
      </c>
      <c r="G53" s="16">
        <f>IFERROR(VLOOKUP(A53,'[2]Ejecución CONS 2023'!$C$11:$Q$401,5,FALSE),0)</f>
        <v>0</v>
      </c>
      <c r="H53" s="16">
        <f>IFERROR(VLOOKUP(A53,'[2]Ejecución CONS 2023'!$C$11:$Q$401,6,FALSE),0)</f>
        <v>0</v>
      </c>
      <c r="I53" s="4">
        <f>IFERROR(VLOOKUP(A53,'[2]Ejecución CONS 2023'!$C$11:$Q$401,7,FALSE),0)</f>
        <v>0</v>
      </c>
      <c r="J53" s="16">
        <f>IFERROR(VLOOKUP(A53,'[2]Ejecución CONS 2023'!$C$11:$Q$401,8,FALSE),0)</f>
        <v>0</v>
      </c>
      <c r="K53" s="4"/>
    </row>
    <row r="54" spans="1:11" ht="30" x14ac:dyDescent="0.25">
      <c r="A54" s="1" t="str">
        <f t="shared" si="1"/>
        <v>2.5.6</v>
      </c>
      <c r="B54" s="15" t="s">
        <v>54</v>
      </c>
      <c r="C54" s="4">
        <f t="shared" si="10"/>
        <v>0</v>
      </c>
      <c r="D54" s="4">
        <f>IFERROR(VLOOKUP(A54,'[1]Modificación CONS 2023'!$C$11:$E$401,3,FALSE),0)</f>
        <v>0</v>
      </c>
      <c r="E54" s="4">
        <f>IFERROR(VLOOKUP(A54,'[2]Ejecución CONS 2023'!$C$11:$E$401,3,FALSE),0)+'[3]7213 Ejecución OAI '!E54</f>
        <v>0</v>
      </c>
      <c r="F54" s="4">
        <f>IFERROR(VLOOKUP(A54,'[2]Ejecución CONS 2023'!$C$11:$Q$401,4,FALSE),0)</f>
        <v>0</v>
      </c>
      <c r="G54" s="16">
        <f>IFERROR(VLOOKUP(A54,'[2]Ejecución CONS 2023'!$C$11:$Q$401,5,FALSE),0)</f>
        <v>0</v>
      </c>
      <c r="H54" s="16">
        <f>IFERROR(VLOOKUP(A54,'[2]Ejecución CONS 2023'!$C$11:$Q$401,6,FALSE),0)</f>
        <v>0</v>
      </c>
      <c r="I54" s="4">
        <f>IFERROR(VLOOKUP(A54,'[2]Ejecución CONS 2023'!$C$11:$Q$401,7,FALSE),0)</f>
        <v>0</v>
      </c>
      <c r="J54" s="16">
        <f>IFERROR(VLOOKUP(A54,'[2]Ejecución CONS 2023'!$C$11:$Q$401,8,FALSE),0)</f>
        <v>0</v>
      </c>
      <c r="K54" s="4"/>
    </row>
    <row r="55" spans="1:11" ht="30" x14ac:dyDescent="0.25">
      <c r="A55" s="1" t="str">
        <f t="shared" si="1"/>
        <v>2.5.9</v>
      </c>
      <c r="B55" s="15" t="s">
        <v>55</v>
      </c>
      <c r="C55" s="4">
        <f t="shared" si="10"/>
        <v>0</v>
      </c>
      <c r="D55" s="4">
        <f>IFERROR(VLOOKUP(A55,'[1]Modificación CONS 2023'!$C$11:$E$401,3,FALSE),0)</f>
        <v>0</v>
      </c>
      <c r="E55" s="4">
        <f>IFERROR(VLOOKUP(A55,'[2]Ejecución CONS 2023'!$C$11:$E$401,3,FALSE),0)+'[3]7213 Ejecución OAI '!E55</f>
        <v>0</v>
      </c>
      <c r="F55" s="4">
        <f>IFERROR(VLOOKUP(A55,'[2]Ejecución CONS 2023'!$C$11:$Q$401,4,FALSE),0)</f>
        <v>0</v>
      </c>
      <c r="G55" s="16">
        <f>IFERROR(VLOOKUP(A55,'[2]Ejecución CONS 2023'!$C$11:$Q$401,5,FALSE),0)</f>
        <v>0</v>
      </c>
      <c r="H55" s="16">
        <f>IFERROR(VLOOKUP(A55,'[2]Ejecución CONS 2023'!$C$11:$Q$401,6,FALSE),0)</f>
        <v>0</v>
      </c>
      <c r="I55" s="4">
        <f>IFERROR(VLOOKUP(A55,'[2]Ejecución CONS 2023'!$C$11:$Q$401,7,FALSE),0)</f>
        <v>0</v>
      </c>
      <c r="J55" s="16">
        <f>IFERROR(VLOOKUP(A55,'[2]Ejecución CONS 2023'!$C$11:$Q$401,8,FALSE),0)</f>
        <v>0</v>
      </c>
      <c r="K55" s="4">
        <f>SUM(F55:J55)</f>
        <v>0</v>
      </c>
    </row>
    <row r="56" spans="1:11" ht="30" x14ac:dyDescent="0.25">
      <c r="A56" s="1" t="str">
        <f t="shared" si="1"/>
        <v>2.6 -</v>
      </c>
      <c r="B56" s="13" t="s">
        <v>56</v>
      </c>
      <c r="C56" s="14">
        <f>SUM(C57:C65)</f>
        <v>1490190.38</v>
      </c>
      <c r="D56" s="14">
        <f>SUM(D57:D65)</f>
        <v>2605753</v>
      </c>
      <c r="E56" s="14">
        <f t="shared" ref="E56:H56" si="11">SUM(E57:E65)</f>
        <v>51846747.110000007</v>
      </c>
      <c r="F56" s="14">
        <f t="shared" si="11"/>
        <v>0</v>
      </c>
      <c r="G56" s="14">
        <f t="shared" si="11"/>
        <v>0</v>
      </c>
      <c r="H56" s="14">
        <f t="shared" si="11"/>
        <v>42500.04</v>
      </c>
      <c r="I56" s="14">
        <f t="shared" ref="I56" si="12">SUM(I57:I65)</f>
        <v>0</v>
      </c>
      <c r="J56" s="14">
        <f t="shared" ref="J56" si="13">SUM(J57:J65)</f>
        <v>1447690.3399999999</v>
      </c>
      <c r="K56" s="14">
        <f t="shared" ref="K56" si="14">SUM(K57:K65)</f>
        <v>1490190.38</v>
      </c>
    </row>
    <row r="57" spans="1:11" x14ac:dyDescent="0.25">
      <c r="A57" s="1" t="str">
        <f t="shared" si="1"/>
        <v>2.6.1</v>
      </c>
      <c r="B57" s="15" t="s">
        <v>57</v>
      </c>
      <c r="C57" s="4">
        <f t="shared" ref="C57:C65" si="15">SUM(F57:J57)</f>
        <v>405319.99</v>
      </c>
      <c r="D57" s="4">
        <f>IFERROR(VLOOKUP(A57,'[1]Modificación CONS 2023'!$C$11:$E$401,3,FALSE),0)</f>
        <v>460000</v>
      </c>
      <c r="E57" s="4">
        <f>IFERROR(VLOOKUP(A57,'[2]Ejecución CONS 2023'!$C$11:$E$401,3,FALSE),0)+'[3]7213 Ejecución OAI '!E57</f>
        <v>38992048.530000001</v>
      </c>
      <c r="F57" s="4">
        <f>IFERROR(VLOOKUP(A57,'[2]Ejecución CONS 2023'!$C$11:$Q$401,4,FALSE),0)</f>
        <v>0</v>
      </c>
      <c r="G57" s="16">
        <f>IFERROR(VLOOKUP(A57,'[2]Ejecución CONS 2023'!$C$11:$Q$401,5,FALSE),0)</f>
        <v>0</v>
      </c>
      <c r="H57" s="16">
        <f>IFERROR(VLOOKUP(A57,'[2]Ejecución CONS 2023'!$C$11:$Q$401,6,FALSE),0)</f>
        <v>0</v>
      </c>
      <c r="I57" s="4">
        <f>IFERROR(VLOOKUP(A57,'[2]Ejecución CONS 2023'!$C$11:$Q$401,7,FALSE),0)</f>
        <v>0</v>
      </c>
      <c r="J57" s="16">
        <f>IFERROR(VLOOKUP(A57,'[2]Ejecución CONS 2023'!$C$11:$Q$401,8,FALSE),0)</f>
        <v>405319.99</v>
      </c>
      <c r="K57" s="4">
        <f t="shared" ref="K57:K65" si="16">SUM(F57:J57)</f>
        <v>405319.99</v>
      </c>
    </row>
    <row r="58" spans="1:11" ht="30" x14ac:dyDescent="0.25">
      <c r="A58" s="1" t="str">
        <f t="shared" si="1"/>
        <v>2.6.2</v>
      </c>
      <c r="B58" s="15" t="s">
        <v>58</v>
      </c>
      <c r="C58" s="4">
        <f t="shared" si="15"/>
        <v>96023.92</v>
      </c>
      <c r="D58" s="4">
        <f>IFERROR(VLOOKUP(A58,'[1]Modificación CONS 2023'!$C$11:$E$401,3,FALSE),0)</f>
        <v>0</v>
      </c>
      <c r="E58" s="4">
        <f>IFERROR(VLOOKUP(A58,'[2]Ejecución CONS 2023'!$C$11:$E$401,3,FALSE),0)+'[3]7213 Ejecución OAI '!E58</f>
        <v>8007134.1299999999</v>
      </c>
      <c r="F58" s="4">
        <f>IFERROR(VLOOKUP(A58,'[2]Ejecución CONS 2023'!$C$11:$Q$401,4,FALSE),0)</f>
        <v>0</v>
      </c>
      <c r="G58" s="16">
        <f>IFERROR(VLOOKUP(A58,'[2]Ejecución CONS 2023'!$C$11:$Q$401,5,FALSE),0)</f>
        <v>0</v>
      </c>
      <c r="H58" s="16">
        <f>IFERROR(VLOOKUP(A58,'[2]Ejecución CONS 2023'!$C$11:$Q$401,6,FALSE),0)</f>
        <v>0</v>
      </c>
      <c r="I58" s="4">
        <f>IFERROR(VLOOKUP(A58,'[2]Ejecución CONS 2023'!$C$11:$Q$401,7,FALSE),0)</f>
        <v>0</v>
      </c>
      <c r="J58" s="16">
        <f>IFERROR(VLOOKUP(A58,'[2]Ejecución CONS 2023'!$C$11:$Q$401,8,FALSE),0)</f>
        <v>96023.92</v>
      </c>
      <c r="K58" s="4">
        <f t="shared" si="16"/>
        <v>96023.92</v>
      </c>
    </row>
    <row r="59" spans="1:11" ht="30" x14ac:dyDescent="0.25">
      <c r="A59" s="1" t="str">
        <f t="shared" si="1"/>
        <v>2.6.3</v>
      </c>
      <c r="B59" s="15" t="s">
        <v>59</v>
      </c>
      <c r="C59" s="4">
        <f t="shared" si="15"/>
        <v>0</v>
      </c>
      <c r="D59" s="4">
        <f>IFERROR(VLOOKUP(A59,'[1]Modificación CONS 2023'!$C$11:$E$401,3,FALSE),0)</f>
        <v>90000</v>
      </c>
      <c r="E59" s="4">
        <f>IFERROR(VLOOKUP(A59,'[2]Ejecución CONS 2023'!$C$11:$E$401,3,FALSE),0)+'[3]7213 Ejecución OAI '!E59</f>
        <v>312544</v>
      </c>
      <c r="F59" s="4">
        <f>IFERROR(VLOOKUP(A59,'[2]Ejecución CONS 2023'!$C$11:$Q$401,4,FALSE),0)</f>
        <v>0</v>
      </c>
      <c r="G59" s="16">
        <f>IFERROR(VLOOKUP(A59,'[2]Ejecución CONS 2023'!$C$11:$Q$401,5,FALSE),0)</f>
        <v>0</v>
      </c>
      <c r="H59" s="16">
        <f>IFERROR(VLOOKUP(A59,'[2]Ejecución CONS 2023'!$C$11:$Q$401,6,FALSE),0)</f>
        <v>0</v>
      </c>
      <c r="I59" s="4">
        <f>IFERROR(VLOOKUP(A59,'[2]Ejecución CONS 2023'!$C$11:$Q$401,7,FALSE),0)</f>
        <v>0</v>
      </c>
      <c r="J59" s="16">
        <f>IFERROR(VLOOKUP(A59,'[2]Ejecución CONS 2023'!$C$11:$Q$401,8,FALSE),0)</f>
        <v>0</v>
      </c>
      <c r="K59" s="4">
        <f t="shared" si="16"/>
        <v>0</v>
      </c>
    </row>
    <row r="60" spans="1:11" ht="30" x14ac:dyDescent="0.25">
      <c r="A60" s="1" t="str">
        <f t="shared" si="1"/>
        <v>2.6.4</v>
      </c>
      <c r="B60" s="15" t="s">
        <v>60</v>
      </c>
      <c r="C60" s="4">
        <f t="shared" si="15"/>
        <v>0</v>
      </c>
      <c r="D60" s="4">
        <f>IFERROR(VLOOKUP(A60,'[1]Modificación CONS 2023'!$C$11:$E$401,3,FALSE),0)</f>
        <v>0</v>
      </c>
      <c r="E60" s="4">
        <f>IFERROR(VLOOKUP(A60,'[2]Ejecución CONS 2023'!$C$11:$E$401,3,FALSE),0)+'[3]7213 Ejecución OAI '!E60</f>
        <v>5140</v>
      </c>
      <c r="F60" s="4">
        <f>IFERROR(VLOOKUP(A60,'[2]Ejecución CONS 2023'!$C$11:$Q$401,4,FALSE),0)</f>
        <v>0</v>
      </c>
      <c r="G60" s="16">
        <f>IFERROR(VLOOKUP(A60,'[2]Ejecución CONS 2023'!$C$11:$Q$401,5,FALSE),0)</f>
        <v>0</v>
      </c>
      <c r="H60" s="16">
        <f>IFERROR(VLOOKUP(A60,'[2]Ejecución CONS 2023'!$C$11:$Q$401,6,FALSE),0)</f>
        <v>0</v>
      </c>
      <c r="I60" s="4">
        <f>IFERROR(VLOOKUP(A60,'[2]Ejecución CONS 2023'!$C$11:$Q$401,7,FALSE),0)</f>
        <v>0</v>
      </c>
      <c r="J60" s="16">
        <f>IFERROR(VLOOKUP(A60,'[2]Ejecución CONS 2023'!$C$11:$Q$401,8,FALSE),0)</f>
        <v>0</v>
      </c>
      <c r="K60" s="4">
        <f t="shared" si="16"/>
        <v>0</v>
      </c>
    </row>
    <row r="61" spans="1:11" ht="30" x14ac:dyDescent="0.25">
      <c r="A61" s="1" t="str">
        <f t="shared" si="1"/>
        <v>2.6.5</v>
      </c>
      <c r="B61" s="15" t="s">
        <v>61</v>
      </c>
      <c r="C61" s="4">
        <f t="shared" si="15"/>
        <v>946346.42999999993</v>
      </c>
      <c r="D61" s="4">
        <f>IFERROR(VLOOKUP(A61,'[1]Modificación CONS 2023'!$C$11:$E$401,3,FALSE),0)</f>
        <v>859000</v>
      </c>
      <c r="E61" s="4">
        <f>IFERROR(VLOOKUP(A61,'[2]Ejecución CONS 2023'!$C$11:$E$401,3,FALSE),0)+'[3]7213 Ejecución OAI '!E61</f>
        <v>3509127.45</v>
      </c>
      <c r="F61" s="4">
        <f>IFERROR(VLOOKUP(A61,'[2]Ejecución CONS 2023'!$C$11:$Q$401,4,FALSE),0)</f>
        <v>0</v>
      </c>
      <c r="G61" s="16">
        <f>IFERROR(VLOOKUP(A61,'[2]Ejecución CONS 2023'!$C$11:$Q$401,5,FALSE),0)</f>
        <v>0</v>
      </c>
      <c r="H61" s="16">
        <f>IFERROR(VLOOKUP(A61,'[2]Ejecución CONS 2023'!$C$11:$Q$401,6,FALSE),0)</f>
        <v>0</v>
      </c>
      <c r="I61" s="4">
        <f>IFERROR(VLOOKUP(A61,'[2]Ejecución CONS 2023'!$C$11:$Q$401,7,FALSE),0)</f>
        <v>0</v>
      </c>
      <c r="J61" s="16">
        <f>IFERROR(VLOOKUP(A61,'[2]Ejecución CONS 2023'!$C$11:$Q$401,8,FALSE),0)</f>
        <v>946346.42999999993</v>
      </c>
      <c r="K61" s="4">
        <f t="shared" si="16"/>
        <v>946346.42999999993</v>
      </c>
    </row>
    <row r="62" spans="1:11" x14ac:dyDescent="0.25">
      <c r="A62" s="1" t="str">
        <f t="shared" si="1"/>
        <v>2.6.6</v>
      </c>
      <c r="B62" s="15" t="s">
        <v>62</v>
      </c>
      <c r="C62" s="4">
        <f t="shared" si="15"/>
        <v>42500.04</v>
      </c>
      <c r="D62" s="4">
        <f>IFERROR(VLOOKUP(A62,'[1]Modificación CONS 2023'!$C$11:$E$401,3,FALSE),0)</f>
        <v>1196753</v>
      </c>
      <c r="E62" s="4">
        <f>IFERROR(VLOOKUP(A62,'[2]Ejecución CONS 2023'!$C$11:$E$401,3,FALSE),0)+'[3]7213 Ejecución OAI '!E62</f>
        <v>1020753</v>
      </c>
      <c r="F62" s="4">
        <f>IFERROR(VLOOKUP(A62,'[2]Ejecución CONS 2023'!$C$11:$Q$401,4,FALSE),0)</f>
        <v>0</v>
      </c>
      <c r="G62" s="16">
        <f>IFERROR(VLOOKUP(A62,'[2]Ejecución CONS 2023'!$C$11:$Q$401,5,FALSE),0)</f>
        <v>0</v>
      </c>
      <c r="H62" s="16">
        <f>IFERROR(VLOOKUP(A62,'[2]Ejecución CONS 2023'!$C$11:$Q$401,6,FALSE),0)</f>
        <v>42500.04</v>
      </c>
      <c r="I62" s="4">
        <f>IFERROR(VLOOKUP(A62,'[2]Ejecución CONS 2023'!$C$11:$Q$401,7,FALSE),0)</f>
        <v>0</v>
      </c>
      <c r="J62" s="16">
        <f>IFERROR(VLOOKUP(A62,'[2]Ejecución CONS 2023'!$C$11:$Q$401,8,FALSE),0)</f>
        <v>0</v>
      </c>
      <c r="K62" s="4">
        <f t="shared" si="16"/>
        <v>42500.04</v>
      </c>
    </row>
    <row r="63" spans="1:11" x14ac:dyDescent="0.25">
      <c r="A63" s="1" t="str">
        <f t="shared" si="1"/>
        <v>2.6.7</v>
      </c>
      <c r="B63" s="15" t="s">
        <v>63</v>
      </c>
      <c r="C63" s="4">
        <f t="shared" si="15"/>
        <v>0</v>
      </c>
      <c r="D63" s="4">
        <f>IFERROR(VLOOKUP(A63,'[1]Modificación CONS 2023'!$C$11:$E$401,3,FALSE),0)</f>
        <v>0</v>
      </c>
      <c r="E63" s="4">
        <f>IFERROR(VLOOKUP(A63,'[2]Ejecución CONS 2023'!$C$11:$E$401,3,FALSE),0)+'[3]7213 Ejecución OAI '!E63</f>
        <v>0</v>
      </c>
      <c r="F63" s="4">
        <f>IFERROR(VLOOKUP(A63,'[2]Ejecución CONS 2023'!$C$11:$Q$401,4,FALSE),0)</f>
        <v>0</v>
      </c>
      <c r="G63" s="16">
        <f>IFERROR(VLOOKUP(A63,'[2]Ejecución CONS 2023'!$C$11:$Q$401,5,FALSE),0)</f>
        <v>0</v>
      </c>
      <c r="H63" s="16">
        <f>IFERROR(VLOOKUP(A63,'[2]Ejecución CONS 2023'!$C$11:$Q$401,6,FALSE),0)</f>
        <v>0</v>
      </c>
      <c r="I63" s="4">
        <f>IFERROR(VLOOKUP(A63,'[2]Ejecución CONS 2023'!$C$11:$Q$401,7,FALSE),0)</f>
        <v>0</v>
      </c>
      <c r="J63" s="16">
        <f>IFERROR(VLOOKUP(A63,'[2]Ejecución CONS 2023'!$C$11:$Q$401,8,FALSE),0)</f>
        <v>0</v>
      </c>
      <c r="K63" s="4">
        <f t="shared" si="16"/>
        <v>0</v>
      </c>
    </row>
    <row r="64" spans="1:11" x14ac:dyDescent="0.25">
      <c r="A64" s="1" t="str">
        <f t="shared" si="1"/>
        <v>2.6.8</v>
      </c>
      <c r="B64" s="15" t="s">
        <v>64</v>
      </c>
      <c r="C64" s="4">
        <f t="shared" si="15"/>
        <v>0</v>
      </c>
      <c r="D64" s="4">
        <f>IFERROR(VLOOKUP(A64,'[1]Modificación CONS 2023'!$C$11:$E$401,3,FALSE),0)</f>
        <v>0</v>
      </c>
      <c r="E64" s="4">
        <f>IFERROR(VLOOKUP(A64,'[2]Ejecución CONS 2023'!$C$11:$E$401,3,FALSE),0)+'[3]7213 Ejecución OAI '!E64</f>
        <v>0</v>
      </c>
      <c r="F64" s="4">
        <f>IFERROR(VLOOKUP(A64,'[2]Ejecución CONS 2023'!$C$11:$Q$401,4,FALSE),0)</f>
        <v>0</v>
      </c>
      <c r="G64" s="16">
        <f>IFERROR(VLOOKUP(A64,'[2]Ejecución CONS 2023'!$C$11:$Q$401,5,FALSE),0)</f>
        <v>0</v>
      </c>
      <c r="H64" s="16">
        <f>IFERROR(VLOOKUP(A64,'[2]Ejecución CONS 2023'!$C$11:$Q$401,6,FALSE),0)</f>
        <v>0</v>
      </c>
      <c r="I64" s="4">
        <f>IFERROR(VLOOKUP(A64,'[2]Ejecución CONS 2023'!$C$11:$Q$401,7,FALSE),0)</f>
        <v>0</v>
      </c>
      <c r="J64" s="16">
        <f>IFERROR(VLOOKUP(A64,'[2]Ejecución CONS 2023'!$C$11:$Q$401,8,FALSE),0)</f>
        <v>0</v>
      </c>
      <c r="K64" s="4">
        <f t="shared" si="16"/>
        <v>0</v>
      </c>
    </row>
    <row r="65" spans="1:11" ht="30" x14ac:dyDescent="0.25">
      <c r="A65" s="1" t="str">
        <f t="shared" si="1"/>
        <v>2.6.9</v>
      </c>
      <c r="B65" s="15" t="s">
        <v>65</v>
      </c>
      <c r="C65" s="4">
        <f t="shared" si="15"/>
        <v>0</v>
      </c>
      <c r="D65" s="4">
        <f>IFERROR(VLOOKUP(A65,'[1]Modificación CONS 2023'!$C$11:$E$401,3,FALSE),0)</f>
        <v>0</v>
      </c>
      <c r="E65" s="4">
        <f>IFERROR(VLOOKUP(A65,'[2]Ejecución CONS 2023'!$C$11:$E$401,3,FALSE),0)+'[3]7213 Ejecución OAI '!E65</f>
        <v>0</v>
      </c>
      <c r="F65" s="4">
        <f>IFERROR(VLOOKUP(A65,'[2]Ejecución CONS 2023'!$C$11:$Q$401,4,FALSE),0)</f>
        <v>0</v>
      </c>
      <c r="G65" s="16">
        <f>IFERROR(VLOOKUP(A65,'[2]Ejecución CONS 2023'!$C$11:$Q$401,5,FALSE),0)</f>
        <v>0</v>
      </c>
      <c r="H65" s="16">
        <f>IFERROR(VLOOKUP(A65,'[2]Ejecución CONS 2023'!$C$11:$Q$401,6,FALSE),0)</f>
        <v>0</v>
      </c>
      <c r="I65" s="4">
        <f>IFERROR(VLOOKUP(A65,'[2]Ejecución CONS 2023'!$C$11:$Q$401,7,FALSE),0)</f>
        <v>0</v>
      </c>
      <c r="J65" s="16">
        <f>IFERROR(VLOOKUP(A65,'[2]Ejecución CONS 2023'!$C$11:$Q$401,8,FALSE),0)</f>
        <v>0</v>
      </c>
      <c r="K65" s="4">
        <f t="shared" si="16"/>
        <v>0</v>
      </c>
    </row>
    <row r="66" spans="1:11" x14ac:dyDescent="0.25">
      <c r="A66" s="1" t="str">
        <f t="shared" si="1"/>
        <v>2.7 -</v>
      </c>
      <c r="B66" s="13" t="s">
        <v>66</v>
      </c>
      <c r="C66" s="14">
        <f>SUM(C67:C70)</f>
        <v>0</v>
      </c>
      <c r="D66" s="14">
        <f>SUM(D67:D70)</f>
        <v>300000</v>
      </c>
      <c r="E66" s="14">
        <f>SUM(E67:E70)</f>
        <v>0</v>
      </c>
      <c r="F66" s="14">
        <f t="shared" ref="F66:J66" si="17">SUM(F67:F70)</f>
        <v>0</v>
      </c>
      <c r="G66" s="14">
        <f t="shared" si="17"/>
        <v>0</v>
      </c>
      <c r="H66" s="14">
        <f t="shared" si="17"/>
        <v>0</v>
      </c>
      <c r="I66" s="14">
        <f t="shared" si="17"/>
        <v>0</v>
      </c>
      <c r="J66" s="14">
        <f t="shared" si="17"/>
        <v>0</v>
      </c>
      <c r="K66" s="14">
        <f>SUM(K67:K70)</f>
        <v>0</v>
      </c>
    </row>
    <row r="67" spans="1:11" ht="17.45" customHeight="1" x14ac:dyDescent="0.25">
      <c r="A67" s="1" t="str">
        <f t="shared" si="1"/>
        <v>2.7.1</v>
      </c>
      <c r="B67" s="15" t="s">
        <v>67</v>
      </c>
      <c r="C67" s="4">
        <f>SUM(F67:J67)</f>
        <v>0</v>
      </c>
      <c r="D67" s="4">
        <f>IFERROR(VLOOKUP(A67,'[1]Modificación CONS 2023'!$C$11:$E$401,3,FALSE),0)</f>
        <v>300000</v>
      </c>
      <c r="E67" s="4">
        <f>IFERROR(VLOOKUP(A67,'[2]Ejecución CONS 2023'!$C$11:$E$401,3,FALSE),0)+'[3]7213 Ejecución OAI '!E67</f>
        <v>0</v>
      </c>
      <c r="F67" s="4">
        <f>IFERROR(VLOOKUP(A67,'[2]Ejecución CONS 2023'!$C$11:$Q$401,4,FALSE),0)</f>
        <v>0</v>
      </c>
      <c r="G67" s="16">
        <f>IFERROR(VLOOKUP(A67,'[2]Ejecución CONS 2023'!$C$11:$Q$401,5,FALSE),0)</f>
        <v>0</v>
      </c>
      <c r="H67" s="16">
        <f>IFERROR(VLOOKUP(A67,'[2]Ejecución CONS 2023'!$C$11:$Q$401,6,FALSE),0)</f>
        <v>0</v>
      </c>
      <c r="I67" s="4">
        <f>IFERROR(VLOOKUP(A67,'[2]Ejecución CONS 2023'!$C$11:$Q$401,7,FALSE),0)</f>
        <v>0</v>
      </c>
      <c r="J67" s="16">
        <f>IFERROR(VLOOKUP(A67,'[2]Ejecución CONS 2023'!$C$11:$Q$401,8,FALSE),0)</f>
        <v>0</v>
      </c>
      <c r="K67" s="4">
        <f>SUM(F67:J67)</f>
        <v>0</v>
      </c>
    </row>
    <row r="68" spans="1:11" ht="19.899999999999999" customHeight="1" x14ac:dyDescent="0.25">
      <c r="A68" s="1" t="str">
        <f t="shared" si="1"/>
        <v>2.7.2</v>
      </c>
      <c r="B68" s="15" t="s">
        <v>68</v>
      </c>
      <c r="C68" s="4">
        <f>SUM(F68:J68)</f>
        <v>0</v>
      </c>
      <c r="D68" s="4">
        <f>IFERROR(VLOOKUP(A68,'[1]Modificación CONS 2023'!$C$11:$E$401,3,FALSE),0)</f>
        <v>0</v>
      </c>
      <c r="E68" s="4">
        <f>IFERROR(VLOOKUP(A68,'[2]Ejecución CONS 2023'!$C$11:$E$401,3,FALSE),0)+'[3]7213 Ejecución OAI '!E68</f>
        <v>0</v>
      </c>
      <c r="F68" s="4">
        <f>IFERROR(VLOOKUP(A68,'[2]Ejecución CONS 2023'!$C$11:$Q$401,4,FALSE),0)</f>
        <v>0</v>
      </c>
      <c r="G68" s="16">
        <f>IFERROR(VLOOKUP(A68,'[2]Ejecución CONS 2023'!$C$11:$Q$401,5,FALSE),0)</f>
        <v>0</v>
      </c>
      <c r="H68" s="16">
        <f>IFERROR(VLOOKUP(A68,'[2]Ejecución CONS 2023'!$C$11:$Q$401,6,FALSE),0)</f>
        <v>0</v>
      </c>
      <c r="I68" s="4">
        <f>IFERROR(VLOOKUP(A68,'[2]Ejecución CONS 2023'!$C$11:$Q$401,7,FALSE),0)</f>
        <v>0</v>
      </c>
      <c r="J68" s="16">
        <f>IFERROR(VLOOKUP(A68,'[2]Ejecución CONS 2023'!$C$11:$Q$401,8,FALSE),0)</f>
        <v>0</v>
      </c>
      <c r="K68" s="4">
        <f>SUM(F68:J68)</f>
        <v>0</v>
      </c>
    </row>
    <row r="69" spans="1:11" ht="30" x14ac:dyDescent="0.25">
      <c r="A69" s="1" t="str">
        <f t="shared" si="1"/>
        <v>2.7.3</v>
      </c>
      <c r="B69" s="15" t="s">
        <v>69</v>
      </c>
      <c r="C69" s="4">
        <f>SUM(F69:J69)</f>
        <v>0</v>
      </c>
      <c r="D69" s="4">
        <f>IFERROR(VLOOKUP(A69,'[1]Modificación CONS 2023'!$C$11:$E$401,3,FALSE),0)</f>
        <v>0</v>
      </c>
      <c r="E69" s="4">
        <f>IFERROR(VLOOKUP(A69,'[2]Ejecución CONS 2023'!$C$11:$E$401,3,FALSE),0)+'[3]7213 Ejecución OAI '!E69</f>
        <v>0</v>
      </c>
      <c r="F69" s="4">
        <f>IFERROR(VLOOKUP(A69,'[2]Ejecución CONS 2023'!$C$11:$Q$401,4,FALSE),0)</f>
        <v>0</v>
      </c>
      <c r="G69" s="16">
        <f>IFERROR(VLOOKUP(A69,'[2]Ejecución CONS 2023'!$C$11:$Q$401,5,FALSE),0)</f>
        <v>0</v>
      </c>
      <c r="H69" s="16">
        <f>IFERROR(VLOOKUP(A69,'[2]Ejecución CONS 2023'!$C$11:$Q$401,6,FALSE),0)</f>
        <v>0</v>
      </c>
      <c r="I69" s="4">
        <f>IFERROR(VLOOKUP(A69,'[2]Ejecución CONS 2023'!$C$11:$Q$401,7,FALSE),0)</f>
        <v>0</v>
      </c>
      <c r="J69" s="16">
        <f>IFERROR(VLOOKUP(A69,'[2]Ejecución CONS 2023'!$C$11:$Q$401,8,FALSE),0)</f>
        <v>0</v>
      </c>
      <c r="K69" s="4">
        <f>SUM(F69:J69)</f>
        <v>0</v>
      </c>
    </row>
    <row r="70" spans="1:11" ht="42" customHeight="1" x14ac:dyDescent="0.25">
      <c r="A70" s="1" t="str">
        <f t="shared" si="1"/>
        <v>2.7.4</v>
      </c>
      <c r="B70" s="15" t="s">
        <v>70</v>
      </c>
      <c r="C70" s="4">
        <f>SUM(F70:J70)</f>
        <v>0</v>
      </c>
      <c r="D70" s="4">
        <f>IFERROR(VLOOKUP(A70,'[1]Modificación CONS 2023'!$C$11:$E$401,3,FALSE),0)</f>
        <v>0</v>
      </c>
      <c r="E70" s="4">
        <f>IFERROR(VLOOKUP(A70,'[2]Ejecución CONS 2023'!$C$11:$E$401,3,FALSE),0)+'[3]7213 Ejecución OAI '!E70</f>
        <v>0</v>
      </c>
      <c r="F70" s="4">
        <f>IFERROR(VLOOKUP(A70,'[2]Ejecución CONS 2023'!$C$11:$Q$401,4,FALSE),0)</f>
        <v>0</v>
      </c>
      <c r="G70" s="16">
        <f>IFERROR(VLOOKUP(A70,'[2]Ejecución CONS 2023'!$C$11:$Q$401,5,FALSE),0)</f>
        <v>0</v>
      </c>
      <c r="H70" s="16">
        <f>IFERROR(VLOOKUP(A70,'[2]Ejecución CONS 2023'!$C$11:$Q$401,6,FALSE),0)</f>
        <v>0</v>
      </c>
      <c r="I70" s="4">
        <f>IFERROR(VLOOKUP(A70,'[2]Ejecución CONS 2023'!$C$11:$Q$401,7,FALSE),0)</f>
        <v>0</v>
      </c>
      <c r="J70" s="16">
        <f>IFERROR(VLOOKUP(A70,'[2]Ejecución CONS 2023'!$C$11:$Q$401,8,FALSE),0)</f>
        <v>0</v>
      </c>
      <c r="K70" s="4">
        <f>SUM(F70:J70)</f>
        <v>0</v>
      </c>
    </row>
    <row r="71" spans="1:11" ht="15.75" x14ac:dyDescent="0.25">
      <c r="B71" s="19" t="s">
        <v>71</v>
      </c>
      <c r="C71" s="20">
        <f>SUM(C66,C56,C48,C40,C30,C20,C14)</f>
        <v>165261903.21000001</v>
      </c>
      <c r="D71" s="20">
        <f>SUM(D66,D56,D48,D40,D30,D20,D14)</f>
        <v>397218435.00349998</v>
      </c>
      <c r="E71" s="20">
        <f>SUM(E66,E56,E48,E40,E30,E20,E14)</f>
        <v>489332101.01350003</v>
      </c>
      <c r="F71" s="20">
        <f>SUM(F66,F56,F48,F40,F30,F20,F14)</f>
        <v>1793491.2</v>
      </c>
      <c r="G71" s="20">
        <f t="shared" ref="G71:J71" si="18">SUM(G66,G56,G48,G40,G30,G20,G14)</f>
        <v>56597371.750000007</v>
      </c>
      <c r="H71" s="20">
        <f t="shared" si="18"/>
        <v>30835326.530000001</v>
      </c>
      <c r="I71" s="20">
        <f t="shared" si="18"/>
        <v>29811837.390000001</v>
      </c>
      <c r="J71" s="20">
        <f t="shared" si="18"/>
        <v>46223876.340000004</v>
      </c>
      <c r="K71" s="20">
        <f>SUM(K66,K56,K48,K40,K30,K20,K14)</f>
        <v>165261903.21000001</v>
      </c>
    </row>
    <row r="72" spans="1:11" s="21" customFormat="1" ht="15.75" x14ac:dyDescent="0.25">
      <c r="B72" s="22"/>
      <c r="C72" s="23"/>
      <c r="D72" s="23"/>
      <c r="E72" s="23"/>
      <c r="F72" s="23"/>
      <c r="G72" s="23"/>
      <c r="H72" s="23"/>
      <c r="I72" s="23"/>
      <c r="J72" s="23"/>
      <c r="K72" s="23"/>
    </row>
    <row r="73" spans="1:11" x14ac:dyDescent="0.25">
      <c r="B73" s="1" t="s">
        <v>72</v>
      </c>
      <c r="C73" s="4"/>
      <c r="D73" s="4"/>
      <c r="E73" s="4"/>
      <c r="F73" s="4"/>
      <c r="G73" s="4"/>
      <c r="H73" s="4"/>
      <c r="I73" s="5"/>
      <c r="K73" s="4"/>
    </row>
    <row r="74" spans="1:11" x14ac:dyDescent="0.25">
      <c r="B74" s="1" t="s">
        <v>83</v>
      </c>
      <c r="C74" s="4"/>
      <c r="D74" s="4"/>
      <c r="E74" s="4"/>
      <c r="F74" s="4"/>
      <c r="G74" s="4"/>
      <c r="H74" s="4"/>
      <c r="I74" s="4"/>
      <c r="J74" s="4"/>
    </row>
    <row r="75" spans="1:11" x14ac:dyDescent="0.25">
      <c r="F75" s="12"/>
      <c r="G75" s="12"/>
      <c r="H75" s="12"/>
      <c r="I75" s="12"/>
    </row>
    <row r="76" spans="1:11" x14ac:dyDescent="0.25">
      <c r="B76" s="24" t="s">
        <v>73</v>
      </c>
      <c r="F76" s="12"/>
      <c r="G76" s="12"/>
      <c r="H76" s="12"/>
      <c r="I76" s="12"/>
    </row>
    <row r="77" spans="1:11" x14ac:dyDescent="0.25">
      <c r="B77" s="1" t="s">
        <v>74</v>
      </c>
      <c r="F77" s="12"/>
      <c r="G77" s="12"/>
      <c r="H77" s="12"/>
      <c r="I77" s="12"/>
    </row>
    <row r="78" spans="1:11" x14ac:dyDescent="0.25">
      <c r="B78" s="1" t="s">
        <v>75</v>
      </c>
      <c r="F78" s="12"/>
      <c r="G78" s="12"/>
      <c r="H78" s="12"/>
      <c r="I78" s="12"/>
    </row>
    <row r="79" spans="1:11" x14ac:dyDescent="0.25">
      <c r="B79" s="1" t="s">
        <v>76</v>
      </c>
      <c r="F79" s="12"/>
      <c r="G79" s="12"/>
      <c r="H79" s="12"/>
      <c r="I79" s="12"/>
    </row>
    <row r="80" spans="1:11" x14ac:dyDescent="0.25">
      <c r="B80" s="1" t="s">
        <v>77</v>
      </c>
      <c r="F80" s="12"/>
      <c r="G80" s="12"/>
      <c r="H80" s="12"/>
      <c r="I80" s="12"/>
    </row>
    <row r="81" spans="2:9" x14ac:dyDescent="0.25">
      <c r="F81" s="12"/>
      <c r="G81" s="12"/>
      <c r="H81" s="12"/>
      <c r="I81" s="12"/>
    </row>
    <row r="82" spans="2:9" x14ac:dyDescent="0.25">
      <c r="F82" s="12"/>
      <c r="G82" s="12"/>
      <c r="H82" s="12"/>
      <c r="I82" s="12"/>
    </row>
    <row r="83" spans="2:9" x14ac:dyDescent="0.25">
      <c r="C83" s="4"/>
      <c r="D83" s="4"/>
      <c r="E83" s="4"/>
      <c r="F83" s="12"/>
      <c r="G83" s="12"/>
      <c r="H83" s="12"/>
      <c r="I83" s="12"/>
    </row>
    <row r="84" spans="2:9" x14ac:dyDescent="0.25">
      <c r="G84" s="12"/>
      <c r="H84" s="12"/>
      <c r="I84" s="12"/>
    </row>
    <row r="85" spans="2:9" x14ac:dyDescent="0.25">
      <c r="C85" s="1" t="s">
        <v>78</v>
      </c>
      <c r="D85" s="32" t="s">
        <v>79</v>
      </c>
      <c r="E85" s="32"/>
      <c r="H85" s="30" t="s">
        <v>80</v>
      </c>
      <c r="I85" s="30"/>
    </row>
    <row r="86" spans="2:9" ht="60" customHeight="1" x14ac:dyDescent="0.25">
      <c r="B86" s="25"/>
      <c r="D86" s="33" t="s">
        <v>81</v>
      </c>
      <c r="E86" s="33"/>
      <c r="F86" s="4"/>
      <c r="H86" s="31" t="s">
        <v>82</v>
      </c>
      <c r="I86" s="31"/>
    </row>
  </sheetData>
  <mergeCells count="8">
    <mergeCell ref="H86:I86"/>
    <mergeCell ref="D85:E85"/>
    <mergeCell ref="D86:E86"/>
    <mergeCell ref="B7:K7"/>
    <mergeCell ref="B8:K8"/>
    <mergeCell ref="B9:K9"/>
    <mergeCell ref="B10:K10"/>
    <mergeCell ref="H85:I85"/>
  </mergeCells>
  <pageMargins left="0.43307086614173229" right="0.15748031496062992" top="0.35433070866141736" bottom="0.6692913385826772" header="0.31496062992125984" footer="0.15748031496062992"/>
  <pageSetup paperSize="5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 (2)</vt:lpstr>
      <vt:lpstr>'Plantilla Ejecución OAI (2)'!Área_de_impresión</vt:lpstr>
      <vt:lpstr>'Plantilla Ejecución OAI (2)'!Títulos_a_imprimir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2023-06-09T18:44:20Z</dcterms:created>
  <dcterms:modified xsi:type="dcterms:W3CDTF">2023-06-10T16:02:44Z</dcterms:modified>
</cp:coreProperties>
</file>