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Ejecucion Presupuestaria\SEPTIEMBRE\"/>
    </mc:Choice>
  </mc:AlternateContent>
  <bookViews>
    <workbookView xWindow="0" yWindow="0" windowWidth="19200" windowHeight="7185"/>
  </bookViews>
  <sheets>
    <sheet name="Plantilla Ejecución OAI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'Plantilla Ejecución OAI'!$A$12:$N$74</definedName>
    <definedName name="_xlnm.Print_Area" localSheetId="0">'Plantilla Ejecución OAI'!$B$4:$N$87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F70" i="1" s="1"/>
  <c r="A69" i="1"/>
  <c r="K69" i="1" s="1"/>
  <c r="A68" i="1"/>
  <c r="M68" i="1" s="1"/>
  <c r="A67" i="1"/>
  <c r="I67" i="1" s="1"/>
  <c r="A66" i="1"/>
  <c r="A65" i="1"/>
  <c r="C65" i="1" s="1"/>
  <c r="A64" i="1"/>
  <c r="M64" i="1" s="1"/>
  <c r="A63" i="1"/>
  <c r="A62" i="1"/>
  <c r="M62" i="1" s="1"/>
  <c r="A61" i="1"/>
  <c r="E61" i="1" s="1"/>
  <c r="A60" i="1"/>
  <c r="M60" i="1" s="1"/>
  <c r="A59" i="1"/>
  <c r="A58" i="1"/>
  <c r="J58" i="1" s="1"/>
  <c r="A57" i="1"/>
  <c r="M57" i="1" s="1"/>
  <c r="A56" i="1"/>
  <c r="A55" i="1"/>
  <c r="G55" i="1" s="1"/>
  <c r="A54" i="1"/>
  <c r="A53" i="1"/>
  <c r="E53" i="1" s="1"/>
  <c r="A52" i="1"/>
  <c r="D52" i="1" s="1"/>
  <c r="A51" i="1"/>
  <c r="H51" i="1" s="1"/>
  <c r="A50" i="1"/>
  <c r="M50" i="1" s="1"/>
  <c r="A49" i="1"/>
  <c r="M49" i="1" s="1"/>
  <c r="A48" i="1"/>
  <c r="E48" i="1" s="1"/>
  <c r="A47" i="1"/>
  <c r="M47" i="1" s="1"/>
  <c r="A46" i="1"/>
  <c r="K46" i="1" s="1"/>
  <c r="A45" i="1"/>
  <c r="M45" i="1" s="1"/>
  <c r="A44" i="1"/>
  <c r="E44" i="1" s="1"/>
  <c r="A43" i="1"/>
  <c r="A42" i="1"/>
  <c r="M42" i="1" s="1"/>
  <c r="A41" i="1"/>
  <c r="I41" i="1" s="1"/>
  <c r="A40" i="1"/>
  <c r="A39" i="1"/>
  <c r="A38" i="1"/>
  <c r="K38" i="1" s="1"/>
  <c r="A37" i="1"/>
  <c r="M37" i="1" s="1"/>
  <c r="A36" i="1"/>
  <c r="G36" i="1" s="1"/>
  <c r="A35" i="1"/>
  <c r="M34" i="1"/>
  <c r="L34" i="1"/>
  <c r="K34" i="1"/>
  <c r="J34" i="1"/>
  <c r="I34" i="1"/>
  <c r="H34" i="1"/>
  <c r="G34" i="1"/>
  <c r="F34" i="1"/>
  <c r="E34" i="1"/>
  <c r="D34" i="1"/>
  <c r="C34" i="1"/>
  <c r="A33" i="1"/>
  <c r="M33" i="1" s="1"/>
  <c r="A32" i="1"/>
  <c r="A31" i="1"/>
  <c r="M31" i="1" s="1"/>
  <c r="A30" i="1"/>
  <c r="A29" i="1"/>
  <c r="J29" i="1" s="1"/>
  <c r="A28" i="1"/>
  <c r="K28" i="1" s="1"/>
  <c r="A27" i="1"/>
  <c r="A26" i="1"/>
  <c r="C26" i="1" s="1"/>
  <c r="A25" i="1"/>
  <c r="A24" i="1"/>
  <c r="J24" i="1" s="1"/>
  <c r="A23" i="1"/>
  <c r="F23" i="1" s="1"/>
  <c r="A22" i="1"/>
  <c r="H22" i="1" s="1"/>
  <c r="A21" i="1"/>
  <c r="F21" i="1" s="1"/>
  <c r="A20" i="1"/>
  <c r="A19" i="1"/>
  <c r="E19" i="1" s="1"/>
  <c r="A18" i="1"/>
  <c r="M18" i="1" s="1"/>
  <c r="A17" i="1"/>
  <c r="A16" i="1"/>
  <c r="M16" i="1" s="1"/>
  <c r="A15" i="1"/>
  <c r="M15" i="1" s="1"/>
  <c r="L47" i="1" l="1"/>
  <c r="I21" i="1"/>
  <c r="L21" i="1"/>
  <c r="L29" i="1"/>
  <c r="H62" i="1"/>
  <c r="M44" i="1"/>
  <c r="L62" i="1"/>
  <c r="G23" i="1"/>
  <c r="L67" i="1"/>
  <c r="J21" i="1"/>
  <c r="M67" i="1"/>
  <c r="K21" i="1"/>
  <c r="G62" i="1"/>
  <c r="M21" i="1"/>
  <c r="M29" i="1"/>
  <c r="I62" i="1"/>
  <c r="K62" i="1"/>
  <c r="K23" i="1"/>
  <c r="K50" i="1"/>
  <c r="L16" i="1"/>
  <c r="K58" i="1"/>
  <c r="K24" i="1"/>
  <c r="K41" i="1"/>
  <c r="C49" i="1"/>
  <c r="L58" i="1"/>
  <c r="K68" i="1"/>
  <c r="L24" i="1"/>
  <c r="L41" i="1"/>
  <c r="L46" i="1"/>
  <c r="D49" i="1"/>
  <c r="J51" i="1"/>
  <c r="M58" i="1"/>
  <c r="L18" i="1"/>
  <c r="M24" i="1"/>
  <c r="M41" i="1"/>
  <c r="M46" i="1"/>
  <c r="F49" i="1"/>
  <c r="K51" i="1"/>
  <c r="J69" i="1"/>
  <c r="I22" i="1"/>
  <c r="G49" i="1"/>
  <c r="M51" i="1"/>
  <c r="J22" i="1"/>
  <c r="G47" i="1"/>
  <c r="I49" i="1"/>
  <c r="K22" i="1"/>
  <c r="H47" i="1"/>
  <c r="J49" i="1"/>
  <c r="E21" i="1"/>
  <c r="L22" i="1"/>
  <c r="I47" i="1"/>
  <c r="K49" i="1"/>
  <c r="D62" i="1"/>
  <c r="G21" i="1"/>
  <c r="M22" i="1"/>
  <c r="L38" i="1"/>
  <c r="K44" i="1"/>
  <c r="J47" i="1"/>
  <c r="L49" i="1"/>
  <c r="E62" i="1"/>
  <c r="H21" i="1"/>
  <c r="K29" i="1"/>
  <c r="M38" i="1"/>
  <c r="L44" i="1"/>
  <c r="K47" i="1"/>
  <c r="F62" i="1"/>
  <c r="E60" i="1"/>
  <c r="C27" i="1"/>
  <c r="D28" i="1"/>
  <c r="H60" i="1"/>
  <c r="F53" i="1"/>
  <c r="D55" i="1"/>
  <c r="J60" i="1"/>
  <c r="F27" i="1"/>
  <c r="L28" i="1"/>
  <c r="C64" i="1"/>
  <c r="E36" i="1"/>
  <c r="F37" i="1"/>
  <c r="E38" i="1"/>
  <c r="C42" i="1"/>
  <c r="F16" i="1"/>
  <c r="F36" i="1"/>
  <c r="G37" i="1"/>
  <c r="F38" i="1"/>
  <c r="D42" i="1"/>
  <c r="D44" i="1"/>
  <c r="D45" i="1"/>
  <c r="E46" i="1"/>
  <c r="D51" i="1"/>
  <c r="J53" i="1"/>
  <c r="E68" i="1"/>
  <c r="E69" i="1"/>
  <c r="E51" i="1"/>
  <c r="I52" i="1"/>
  <c r="K53" i="1"/>
  <c r="J55" i="1"/>
  <c r="I57" i="1"/>
  <c r="F59" i="1"/>
  <c r="I64" i="1"/>
  <c r="D67" i="1"/>
  <c r="F68" i="1"/>
  <c r="F69" i="1"/>
  <c r="K32" i="1"/>
  <c r="C37" i="1"/>
  <c r="C53" i="1"/>
  <c r="C55" i="1"/>
  <c r="D57" i="1"/>
  <c r="D16" i="1"/>
  <c r="D36" i="1"/>
  <c r="E37" i="1"/>
  <c r="C46" i="1"/>
  <c r="G53" i="1"/>
  <c r="E55" i="1"/>
  <c r="E57" i="1"/>
  <c r="C45" i="1"/>
  <c r="D46" i="1"/>
  <c r="F64" i="1"/>
  <c r="C68" i="1"/>
  <c r="D24" i="1"/>
  <c r="H27" i="1"/>
  <c r="L33" i="1"/>
  <c r="E52" i="1"/>
  <c r="I55" i="1"/>
  <c r="H57" i="1"/>
  <c r="E59" i="1"/>
  <c r="H64" i="1"/>
  <c r="H15" i="1"/>
  <c r="H16" i="1"/>
  <c r="C23" i="1"/>
  <c r="F24" i="1"/>
  <c r="J27" i="1"/>
  <c r="D29" i="1"/>
  <c r="J31" i="1"/>
  <c r="J36" i="1"/>
  <c r="I37" i="1"/>
  <c r="H38" i="1"/>
  <c r="E41" i="1"/>
  <c r="I42" i="1"/>
  <c r="G44" i="1"/>
  <c r="J45" i="1"/>
  <c r="G46" i="1"/>
  <c r="C47" i="1"/>
  <c r="I15" i="1"/>
  <c r="I16" i="1"/>
  <c r="K18" i="1"/>
  <c r="C21" i="1"/>
  <c r="D23" i="1"/>
  <c r="G24" i="1"/>
  <c r="M27" i="1"/>
  <c r="E29" i="1"/>
  <c r="K31" i="1"/>
  <c r="L36" i="1"/>
  <c r="J37" i="1"/>
  <c r="I38" i="1"/>
  <c r="G41" i="1"/>
  <c r="J42" i="1"/>
  <c r="H44" i="1"/>
  <c r="K45" i="1"/>
  <c r="H46" i="1"/>
  <c r="D47" i="1"/>
  <c r="F51" i="1"/>
  <c r="J52" i="1"/>
  <c r="L55" i="1"/>
  <c r="H59" i="1"/>
  <c r="J64" i="1"/>
  <c r="E67" i="1"/>
  <c r="G68" i="1"/>
  <c r="G69" i="1"/>
  <c r="E16" i="1"/>
  <c r="C24" i="1"/>
  <c r="G27" i="1"/>
  <c r="M28" i="1"/>
  <c r="G16" i="1"/>
  <c r="E24" i="1"/>
  <c r="I27" i="1"/>
  <c r="H31" i="1"/>
  <c r="M36" i="1"/>
  <c r="K37" i="1"/>
  <c r="J38" i="1"/>
  <c r="H41" i="1"/>
  <c r="K42" i="1"/>
  <c r="I44" i="1"/>
  <c r="L45" i="1"/>
  <c r="I46" i="1"/>
  <c r="E47" i="1"/>
  <c r="G51" i="1"/>
  <c r="M52" i="1"/>
  <c r="M55" i="1"/>
  <c r="K64" i="1"/>
  <c r="F67" i="1"/>
  <c r="H68" i="1"/>
  <c r="H69" i="1"/>
  <c r="J32" i="1"/>
  <c r="C16" i="1"/>
  <c r="I19" i="1"/>
  <c r="E27" i="1"/>
  <c r="D37" i="1"/>
  <c r="K60" i="1"/>
  <c r="H53" i="1"/>
  <c r="F55" i="1"/>
  <c r="F57" i="1"/>
  <c r="L60" i="1"/>
  <c r="C51" i="1"/>
  <c r="I53" i="1"/>
  <c r="G57" i="1"/>
  <c r="C59" i="1"/>
  <c r="G64" i="1"/>
  <c r="D68" i="1"/>
  <c r="D69" i="1"/>
  <c r="H37" i="1"/>
  <c r="G38" i="1"/>
  <c r="E42" i="1"/>
  <c r="F44" i="1"/>
  <c r="E45" i="1"/>
  <c r="F46" i="1"/>
  <c r="L15" i="1"/>
  <c r="J16" i="1"/>
  <c r="E23" i="1"/>
  <c r="H24" i="1"/>
  <c r="I29" i="1"/>
  <c r="K16" i="1"/>
  <c r="I24" i="1"/>
  <c r="L37" i="1"/>
  <c r="J44" i="1"/>
  <c r="J46" i="1"/>
  <c r="F47" i="1"/>
  <c r="C62" i="1"/>
  <c r="L64" i="1"/>
  <c r="G67" i="1"/>
  <c r="I68" i="1"/>
  <c r="I69" i="1"/>
  <c r="H54" i="1"/>
  <c r="E54" i="1"/>
  <c r="K54" i="1"/>
  <c r="I54" i="1"/>
  <c r="G54" i="1"/>
  <c r="D54" i="1"/>
  <c r="F54" i="1"/>
  <c r="J54" i="1"/>
  <c r="M54" i="1"/>
  <c r="I35" i="1"/>
  <c r="E35" i="1"/>
  <c r="D35" i="1"/>
  <c r="J35" i="1"/>
  <c r="H35" i="1"/>
  <c r="G35" i="1"/>
  <c r="F35" i="1"/>
  <c r="C17" i="1"/>
  <c r="M17" i="1"/>
  <c r="L17" i="1"/>
  <c r="D17" i="1"/>
  <c r="L25" i="1"/>
  <c r="E25" i="1"/>
  <c r="D25" i="1"/>
  <c r="M25" i="1"/>
  <c r="J25" i="1"/>
  <c r="K25" i="1"/>
  <c r="K61" i="1"/>
  <c r="H61" i="1"/>
  <c r="M61" i="1"/>
  <c r="L61" i="1"/>
  <c r="J61" i="1"/>
  <c r="I61" i="1"/>
  <c r="G61" i="1"/>
  <c r="F61" i="1"/>
  <c r="D61" i="1"/>
  <c r="C63" i="1"/>
  <c r="L63" i="1"/>
  <c r="M63" i="1"/>
  <c r="K63" i="1"/>
  <c r="J63" i="1"/>
  <c r="I63" i="1"/>
  <c r="H63" i="1"/>
  <c r="G63" i="1"/>
  <c r="F63" i="1"/>
  <c r="E63" i="1"/>
  <c r="D63" i="1"/>
  <c r="E17" i="1"/>
  <c r="F39" i="1"/>
  <c r="I39" i="1"/>
  <c r="H39" i="1"/>
  <c r="G39" i="1"/>
  <c r="M39" i="1"/>
  <c r="L39" i="1"/>
  <c r="K39" i="1"/>
  <c r="E39" i="1"/>
  <c r="G32" i="1"/>
  <c r="F32" i="1"/>
  <c r="M32" i="1"/>
  <c r="L32" i="1"/>
  <c r="M35" i="1"/>
  <c r="C61" i="1"/>
  <c r="C39" i="1"/>
  <c r="K15" i="1"/>
  <c r="J15" i="1"/>
  <c r="D15" i="1"/>
  <c r="C15" i="1"/>
  <c r="H17" i="1"/>
  <c r="E18" i="1"/>
  <c r="D18" i="1"/>
  <c r="G18" i="1"/>
  <c r="F18" i="1"/>
  <c r="C18" i="1"/>
  <c r="C19" i="1"/>
  <c r="G25" i="1"/>
  <c r="J26" i="1"/>
  <c r="E15" i="1"/>
  <c r="I17" i="1"/>
  <c r="H18" i="1"/>
  <c r="D19" i="1"/>
  <c r="H25" i="1"/>
  <c r="K26" i="1"/>
  <c r="F28" i="1"/>
  <c r="C28" i="1"/>
  <c r="J28" i="1"/>
  <c r="I28" i="1"/>
  <c r="G28" i="1"/>
  <c r="H28" i="1"/>
  <c r="L31" i="1"/>
  <c r="C31" i="1"/>
  <c r="G31" i="1"/>
  <c r="F31" i="1"/>
  <c r="E31" i="1"/>
  <c r="D31" i="1"/>
  <c r="E32" i="1"/>
  <c r="N34" i="1"/>
  <c r="J39" i="1"/>
  <c r="E70" i="1"/>
  <c r="D70" i="1"/>
  <c r="C70" i="1"/>
  <c r="M70" i="1"/>
  <c r="L70" i="1"/>
  <c r="J70" i="1"/>
  <c r="K70" i="1"/>
  <c r="I70" i="1"/>
  <c r="I66" i="1" s="1"/>
  <c r="G17" i="1"/>
  <c r="D32" i="1"/>
  <c r="D33" i="1"/>
  <c r="J33" i="1"/>
  <c r="I33" i="1"/>
  <c r="H33" i="1"/>
  <c r="G33" i="1"/>
  <c r="F33" i="1"/>
  <c r="E33" i="1"/>
  <c r="D39" i="1"/>
  <c r="J17" i="1"/>
  <c r="I18" i="1"/>
  <c r="C43" i="1"/>
  <c r="D43" i="1"/>
  <c r="K35" i="1"/>
  <c r="E43" i="1"/>
  <c r="L35" i="1"/>
  <c r="G43" i="1"/>
  <c r="L54" i="1"/>
  <c r="F17" i="1"/>
  <c r="G19" i="1"/>
  <c r="F19" i="1"/>
  <c r="M19" i="1"/>
  <c r="J19" i="1"/>
  <c r="L19" i="1"/>
  <c r="K19" i="1"/>
  <c r="C25" i="1"/>
  <c r="I26" i="1"/>
  <c r="H26" i="1"/>
  <c r="G26" i="1"/>
  <c r="F26" i="1"/>
  <c r="D26" i="1"/>
  <c r="E26" i="1"/>
  <c r="F25" i="1"/>
  <c r="C32" i="1"/>
  <c r="F15" i="1"/>
  <c r="H23" i="1"/>
  <c r="J23" i="1"/>
  <c r="I23" i="1"/>
  <c r="M23" i="1"/>
  <c r="L23" i="1"/>
  <c r="I25" i="1"/>
  <c r="L26" i="1"/>
  <c r="H32" i="1"/>
  <c r="C33" i="1"/>
  <c r="G15" i="1"/>
  <c r="K17" i="1"/>
  <c r="J18" i="1"/>
  <c r="H19" i="1"/>
  <c r="M26" i="1"/>
  <c r="E28" i="1"/>
  <c r="I31" i="1"/>
  <c r="I32" i="1"/>
  <c r="K33" i="1"/>
  <c r="J50" i="1"/>
  <c r="G50" i="1"/>
  <c r="L50" i="1"/>
  <c r="H50" i="1"/>
  <c r="F50" i="1"/>
  <c r="E50" i="1"/>
  <c r="I50" i="1"/>
  <c r="D50" i="1"/>
  <c r="C50" i="1"/>
  <c r="G65" i="1"/>
  <c r="F65" i="1"/>
  <c r="D65" i="1"/>
  <c r="M65" i="1"/>
  <c r="L65" i="1"/>
  <c r="K65" i="1"/>
  <c r="J65" i="1"/>
  <c r="I65" i="1"/>
  <c r="H65" i="1"/>
  <c r="E65" i="1"/>
  <c r="G70" i="1"/>
  <c r="L43" i="1"/>
  <c r="K43" i="1"/>
  <c r="J43" i="1"/>
  <c r="M43" i="1"/>
  <c r="I43" i="1"/>
  <c r="H43" i="1"/>
  <c r="F43" i="1"/>
  <c r="C35" i="1"/>
  <c r="C54" i="1"/>
  <c r="H70" i="1"/>
  <c r="G59" i="1"/>
  <c r="D59" i="1"/>
  <c r="M59" i="1"/>
  <c r="L59" i="1"/>
  <c r="K59" i="1"/>
  <c r="J59" i="1"/>
  <c r="I59" i="1"/>
  <c r="H29" i="1"/>
  <c r="G29" i="1"/>
  <c r="F29" i="1"/>
  <c r="K36" i="1"/>
  <c r="I36" i="1"/>
  <c r="H36" i="1"/>
  <c r="J41" i="1"/>
  <c r="D41" i="1"/>
  <c r="C41" i="1"/>
  <c r="F22" i="1"/>
  <c r="E22" i="1"/>
  <c r="D22" i="1"/>
  <c r="C22" i="1"/>
  <c r="G22" i="1"/>
  <c r="D27" i="1"/>
  <c r="L27" i="1"/>
  <c r="K27" i="1"/>
  <c r="C29" i="1"/>
  <c r="C36" i="1"/>
  <c r="F41" i="1"/>
  <c r="L42" i="1"/>
  <c r="H42" i="1"/>
  <c r="G42" i="1"/>
  <c r="F42" i="1"/>
  <c r="H45" i="1"/>
  <c r="I45" i="1"/>
  <c r="F45" i="1"/>
  <c r="G45" i="1"/>
  <c r="C52" i="1"/>
  <c r="L52" i="1"/>
  <c r="K52" i="1"/>
  <c r="H52" i="1"/>
  <c r="F52" i="1"/>
  <c r="G52" i="1"/>
  <c r="E58" i="1"/>
  <c r="I58" i="1"/>
  <c r="H58" i="1"/>
  <c r="G58" i="1"/>
  <c r="F58" i="1"/>
  <c r="D58" i="1"/>
  <c r="C58" i="1"/>
  <c r="C38" i="1"/>
  <c r="J57" i="1"/>
  <c r="I60" i="1"/>
  <c r="F60" i="1"/>
  <c r="M53" i="1"/>
  <c r="K57" i="1"/>
  <c r="L53" i="1"/>
  <c r="D21" i="1"/>
  <c r="D38" i="1"/>
  <c r="C44" i="1"/>
  <c r="H49" i="1"/>
  <c r="E49" i="1"/>
  <c r="L51" i="1"/>
  <c r="I51" i="1"/>
  <c r="K55" i="1"/>
  <c r="H55" i="1"/>
  <c r="C60" i="1"/>
  <c r="E64" i="1"/>
  <c r="D64" i="1"/>
  <c r="D60" i="1"/>
  <c r="K67" i="1"/>
  <c r="J67" i="1"/>
  <c r="H67" i="1"/>
  <c r="C57" i="1"/>
  <c r="L57" i="1"/>
  <c r="D53" i="1"/>
  <c r="G60" i="1"/>
  <c r="C67" i="1"/>
  <c r="J62" i="1"/>
  <c r="J68" i="1"/>
  <c r="L69" i="1"/>
  <c r="M69" i="1"/>
  <c r="L68" i="1"/>
  <c r="C69" i="1"/>
  <c r="N24" i="1" l="1"/>
  <c r="N61" i="1"/>
  <c r="K40" i="1"/>
  <c r="N42" i="1"/>
  <c r="M40" i="1"/>
  <c r="J20" i="1"/>
  <c r="E66" i="1"/>
  <c r="J48" i="1"/>
  <c r="N47" i="1"/>
  <c r="M48" i="1"/>
  <c r="M56" i="1"/>
  <c r="I14" i="1"/>
  <c r="I40" i="1"/>
  <c r="G66" i="1"/>
  <c r="D48" i="1"/>
  <c r="J30" i="1"/>
  <c r="N36" i="1"/>
  <c r="I48" i="1"/>
  <c r="L14" i="1"/>
  <c r="M30" i="1"/>
  <c r="M14" i="1"/>
  <c r="G56" i="1"/>
  <c r="L48" i="1"/>
  <c r="C20" i="1"/>
  <c r="D66" i="1"/>
  <c r="E56" i="1"/>
  <c r="G20" i="1"/>
  <c r="D40" i="1"/>
  <c r="I20" i="1"/>
  <c r="I56" i="1"/>
  <c r="J40" i="1"/>
  <c r="C48" i="1"/>
  <c r="H20" i="1"/>
  <c r="N46" i="1"/>
  <c r="N29" i="1"/>
  <c r="N37" i="1"/>
  <c r="N62" i="1"/>
  <c r="F66" i="1"/>
  <c r="G40" i="1"/>
  <c r="D20" i="1"/>
  <c r="F48" i="1"/>
  <c r="D56" i="1"/>
  <c r="F20" i="1"/>
  <c r="N44" i="1"/>
  <c r="F56" i="1"/>
  <c r="L40" i="1"/>
  <c r="G48" i="1"/>
  <c r="N16" i="1"/>
  <c r="F14" i="1"/>
  <c r="N63" i="1"/>
  <c r="K66" i="1"/>
  <c r="D30" i="1"/>
  <c r="E30" i="1"/>
  <c r="N31" i="1"/>
  <c r="N18" i="1"/>
  <c r="N69" i="1"/>
  <c r="N27" i="1"/>
  <c r="L66" i="1"/>
  <c r="F30" i="1"/>
  <c r="N15" i="1"/>
  <c r="E14" i="1"/>
  <c r="H40" i="1"/>
  <c r="K30" i="1"/>
  <c r="H66" i="1"/>
  <c r="N60" i="1"/>
  <c r="K48" i="1"/>
  <c r="N32" i="1"/>
  <c r="N58" i="1"/>
  <c r="N41" i="1"/>
  <c r="G14" i="1"/>
  <c r="M20" i="1"/>
  <c r="H56" i="1"/>
  <c r="C14" i="1"/>
  <c r="N19" i="1"/>
  <c r="N49" i="1"/>
  <c r="K56" i="1"/>
  <c r="N50" i="1"/>
  <c r="N52" i="1"/>
  <c r="C30" i="1"/>
  <c r="N23" i="1"/>
  <c r="D14" i="1"/>
  <c r="N28" i="1"/>
  <c r="K20" i="1"/>
  <c r="N33" i="1"/>
  <c r="L20" i="1"/>
  <c r="C40" i="1"/>
  <c r="J14" i="1"/>
  <c r="N35" i="1"/>
  <c r="N68" i="1"/>
  <c r="N39" i="1"/>
  <c r="J66" i="1"/>
  <c r="C66" i="1"/>
  <c r="J56" i="1"/>
  <c r="N65" i="1"/>
  <c r="G30" i="1"/>
  <c r="N25" i="1"/>
  <c r="L56" i="1"/>
  <c r="H48" i="1"/>
  <c r="C56" i="1"/>
  <c r="F40" i="1"/>
  <c r="N59" i="1"/>
  <c r="N55" i="1"/>
  <c r="N26" i="1"/>
  <c r="L30" i="1"/>
  <c r="K14" i="1"/>
  <c r="N67" i="1"/>
  <c r="N70" i="1"/>
  <c r="N57" i="1"/>
  <c r="N21" i="1"/>
  <c r="M66" i="1"/>
  <c r="N64" i="1"/>
  <c r="N22" i="1"/>
  <c r="H14" i="1"/>
  <c r="I30" i="1"/>
  <c r="H30" i="1"/>
  <c r="E40" i="1"/>
  <c r="N17" i="1"/>
  <c r="E20" i="1"/>
  <c r="I71" i="1" l="1"/>
  <c r="M71" i="1"/>
  <c r="F71" i="1"/>
  <c r="L71" i="1"/>
  <c r="D71" i="1"/>
  <c r="J71" i="1"/>
  <c r="G71" i="1"/>
  <c r="N48" i="1"/>
  <c r="N66" i="1"/>
  <c r="N14" i="1"/>
  <c r="K71" i="1"/>
  <c r="N30" i="1"/>
  <c r="H71" i="1"/>
  <c r="E71" i="1"/>
  <c r="C71" i="1"/>
  <c r="N20" i="1"/>
  <c r="N56" i="1"/>
  <c r="N40" i="1"/>
  <c r="N71" i="1" l="1"/>
</calcChain>
</file>

<file path=xl/sharedStrings.xml><?xml version="1.0" encoding="utf-8"?>
<sst xmlns="http://schemas.openxmlformats.org/spreadsheetml/2006/main" count="87" uniqueCount="87">
  <si>
    <t>Centro de Atención Integral para la Discapacidad</t>
  </si>
  <si>
    <t>Año 2023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</si>
  <si>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</si>
  <si>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</si>
  <si>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</si>
  <si>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</si>
  <si>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</si>
  <si>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</si>
  <si>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</si>
  <si>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</si>
  <si>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</si>
  <si>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</si>
  <si>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</si>
  <si>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</si>
  <si>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</si>
  <si>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</si>
  <si>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</si>
  <si>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</si>
  <si>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</si>
  <si>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</si>
  <si>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</si>
  <si>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</si>
  <si>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</si>
  <si>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</si>
  <si>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</si>
  <si>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</si>
  <si>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</si>
  <si>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</si>
  <si>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</si>
  <si>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</si>
  <si>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</si>
  <si>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</si>
  <si>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</si>
  <si>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</si>
  <si>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</si>
  <si>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</si>
  <si>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</si>
  <si>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</si>
  <si>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</si>
  <si>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</si>
  <si>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</si>
  <si>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</si>
  <si>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</si>
  <si>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</si>
  <si>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</si>
  <si>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</si>
  <si>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</si>
  <si>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</si>
  <si>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</si>
  <si>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</si>
  <si>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</si>
  <si>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</si>
  <si>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</si>
  <si>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</si>
  <si>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</si>
  <si>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</si>
  <si>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</si>
  <si>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</si>
  <si>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</si>
  <si>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</si>
  <si>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</si>
  <si>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</si>
  <si>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</si>
  <si>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</si>
  <si>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</si>
  <si>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</si>
  <si>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</si>
  <si>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</si>
  <si>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</si>
  <si>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</si>
  <si>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</si>
  <si>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</si>
  <si>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</si>
  <si>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</si>
  <si>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</si>
  <si>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</si>
  <si>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</si>
  <si>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</si>
  <si>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</si>
  <si>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</si>
  <si>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</si>
  <si>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</si>
  <si>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</si>
  <si>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</si>
  <si>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</si>
  <si>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</si>
  <si>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Fecha de Registro: hasta el 30 de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</si>
</sst>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4" fontId="2" fillId="0" borderId="0" xfId="0" applyNumberFormat="1" applyFont="1"/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2" fillId="0" borderId="0" xfId="1" applyFont="1"/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4" fontId="2" fillId="0" borderId="0" xfId="1" applyNumberFormat="1" applyFont="1"/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795616</xdr:colOff>
      <xdr:row>5</xdr:row>
      <xdr:rowOff>145676</xdr:rowOff>
    </xdr:from>
    <xdr:to>
      <xdr:col>1</xdr:col>
      <xdr:colOff>2050675</xdr:colOff>
      <xdr:row>9</xdr:row>
      <xdr:rowOff>11206</xdr:rowOff>
    </xdr:to>
    <xdr:pic>
      <xdr:nvPicPr>
        <xdr:cNvPr id="2" name="Imagen 1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616" y="1322294"/>
          <a:ext cx="1255059" cy="7395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1131794</xdr:colOff>
      <xdr:row>6</xdr:row>
      <xdr:rowOff>11206</xdr:rowOff>
    </xdr:from>
    <xdr:to>
      <xdr:col>13</xdr:col>
      <xdr:colOff>314885</xdr:colOff>
      <xdr:row>8</xdr:row>
      <xdr:rowOff>145676</xdr:rowOff>
    </xdr:to>
    <xdr:pic>
      <xdr:nvPicPr>
        <xdr:cNvPr id="3" name="Imagen 2" descr="logo-cai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15127941" y="1423147"/>
          <a:ext cx="132229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Modificaci&#243;n%20Presupuestaria/Modificaci&#243;n%20presupuestari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FE%20721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Modificación 01 2023"/>
      <sheetName val="Modificación 03 2023"/>
      <sheetName val="Modificación 04 2023"/>
      <sheetName val="Modificación CONS 2023"/>
      <sheetName val="Ejecutado Devengado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/>
          <cell r="D12"/>
          <cell r="E12">
            <v>397218435</v>
          </cell>
        </row>
        <row r="13">
          <cell r="C13">
            <v>2.1</v>
          </cell>
          <cell r="D13" t="str">
            <v>REMUNERACIONES Y CONTRIBUCIONES</v>
          </cell>
          <cell r="E13">
            <v>354421683</v>
          </cell>
        </row>
        <row r="14">
          <cell r="C14" t="str">
            <v>2.1.1</v>
          </cell>
          <cell r="D14" t="str">
            <v>REMUNERACIONES</v>
          </cell>
          <cell r="E14">
            <v>272707595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218237230</v>
          </cell>
        </row>
        <row r="16">
          <cell r="C16" t="str">
            <v>2.1.1.1.01</v>
          </cell>
          <cell r="D16" t="str">
            <v>Sueldos Fijos</v>
          </cell>
          <cell r="E16">
            <v>218237230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31741200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25381200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6360000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588655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588654</v>
          </cell>
        </row>
        <row r="32">
          <cell r="C32" t="str">
            <v>2.1.2</v>
          </cell>
          <cell r="D32" t="str">
            <v>SOBRESUELDOS</v>
          </cell>
          <cell r="E32">
            <v>43752232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43752232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6600000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37961856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17651020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17651020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17746602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17746602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2564234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2564234</v>
          </cell>
        </row>
        <row r="63">
          <cell r="C63">
            <v>2.2000000000000002</v>
          </cell>
          <cell r="D63" t="str">
            <v>CONTRATACION DE SERVICIOS</v>
          </cell>
          <cell r="E63">
            <v>28155399</v>
          </cell>
        </row>
        <row r="64">
          <cell r="C64" t="str">
            <v>2.2.1</v>
          </cell>
          <cell r="D64" t="str">
            <v>SERVICIOS BÁSICOS</v>
          </cell>
          <cell r="E64">
            <v>17360200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200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200</v>
          </cell>
        </row>
        <row r="69">
          <cell r="C69" t="str">
            <v>2.2.1.3</v>
          </cell>
          <cell r="D69" t="str">
            <v>Telefono Local</v>
          </cell>
          <cell r="E69">
            <v>4000000</v>
          </cell>
        </row>
        <row r="70">
          <cell r="C70" t="str">
            <v>2.2.1.3.01</v>
          </cell>
          <cell r="D70" t="str">
            <v>Teléfono Local</v>
          </cell>
          <cell r="E70">
            <v>4000000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5000000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5000000</v>
          </cell>
        </row>
        <row r="75">
          <cell r="C75" t="str">
            <v>2.2.1.6</v>
          </cell>
          <cell r="D75" t="str">
            <v>Electricidad</v>
          </cell>
          <cell r="E75">
            <v>8000000</v>
          </cell>
        </row>
        <row r="76">
          <cell r="C76" t="str">
            <v>2.2.1.6.01</v>
          </cell>
          <cell r="D76" t="str">
            <v>Energia Eléctrica</v>
          </cell>
          <cell r="E76">
            <v>8000000</v>
          </cell>
        </row>
        <row r="77">
          <cell r="C77" t="str">
            <v>2.2.1.7</v>
          </cell>
          <cell r="D77" t="str">
            <v>Agua</v>
          </cell>
          <cell r="E77">
            <v>260000</v>
          </cell>
        </row>
        <row r="78">
          <cell r="C78" t="str">
            <v>2.2.1.7.01</v>
          </cell>
          <cell r="D78" t="str">
            <v>Agua</v>
          </cell>
          <cell r="E78">
            <v>260000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100000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100000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1761000</v>
          </cell>
        </row>
        <row r="82">
          <cell r="C82" t="str">
            <v>2.2.2.1</v>
          </cell>
          <cell r="D82" t="str">
            <v>Publicidad y Propaganda</v>
          </cell>
          <cell r="E82">
            <v>961000</v>
          </cell>
        </row>
        <row r="83">
          <cell r="C83" t="str">
            <v>2.2.2.1.01</v>
          </cell>
          <cell r="D83" t="str">
            <v>Publicidad y Propaganda</v>
          </cell>
          <cell r="E83">
            <v>961000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300000</v>
          </cell>
        </row>
        <row r="92">
          <cell r="C92" t="str">
            <v>2.2.4.1</v>
          </cell>
          <cell r="D92" t="str">
            <v>Pasajes y gastos de transporte</v>
          </cell>
          <cell r="E92">
            <v>300000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300000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502999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2999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2999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500000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500000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1500000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</row>
        <row r="130">
          <cell r="C130" t="str">
            <v>2.2.6.3</v>
          </cell>
          <cell r="D130" t="str">
            <v>Seguros de Personas</v>
          </cell>
          <cell r="E130">
            <v>500000</v>
          </cell>
        </row>
        <row r="131">
          <cell r="C131" t="str">
            <v>2.2.6.3.01</v>
          </cell>
          <cell r="D131" t="str">
            <v>Seguros de Personas</v>
          </cell>
          <cell r="E131">
            <v>500000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3725400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1710000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340000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2015400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750000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500000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500000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250000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2055800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957800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</row>
        <row r="172">
          <cell r="C172" t="str">
            <v>2.2.8.5.03</v>
          </cell>
          <cell r="D172" t="str">
            <v>Limpieza e Higiene</v>
          </cell>
          <cell r="E172">
            <v>500000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900000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500000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300000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950000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550000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550000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400000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400000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11235600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500000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500000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500000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790000</v>
          </cell>
        </row>
        <row r="207">
          <cell r="C207" t="str">
            <v>2.3.2.1</v>
          </cell>
          <cell r="D207" t="str">
            <v>Hilados, fibras y telas</v>
          </cell>
          <cell r="E207">
            <v>200000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200000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500000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500000</v>
          </cell>
        </row>
        <row r="213">
          <cell r="C213" t="str">
            <v>2.3.2.4</v>
          </cell>
          <cell r="D213" t="str">
            <v>Calzados</v>
          </cell>
          <cell r="E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1250000</v>
          </cell>
        </row>
        <row r="216">
          <cell r="C216" t="str">
            <v>2.3.3.1</v>
          </cell>
          <cell r="D216" t="str">
            <v>Papel de escritorio</v>
          </cell>
          <cell r="E216">
            <v>500000</v>
          </cell>
        </row>
        <row r="217">
          <cell r="C217" t="str">
            <v>2.3.3.1.01</v>
          </cell>
          <cell r="D217" t="str">
            <v>Papel de escritorio</v>
          </cell>
          <cell r="E217">
            <v>500000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300000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300000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450000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450000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300000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300000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300000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550000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550000</v>
          </cell>
        </row>
        <row r="239">
          <cell r="C239" t="str">
            <v>2.3.5.5.01</v>
          </cell>
          <cell r="D239" t="str">
            <v>Articulos de plásticos</v>
          </cell>
          <cell r="E239">
            <v>550000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</row>
        <row r="242">
          <cell r="C242" t="str">
            <v>2.3.6.1.01</v>
          </cell>
          <cell r="D242" t="str">
            <v>Prodcutos de cemento</v>
          </cell>
          <cell r="E242">
            <v>3000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</row>
        <row r="254">
          <cell r="C254" t="str">
            <v>2.3.6.4</v>
          </cell>
          <cell r="D254" t="str">
            <v>Minerales</v>
          </cell>
          <cell r="E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4682000</v>
          </cell>
        </row>
        <row r="257">
          <cell r="C257" t="str">
            <v>2.3.7.1</v>
          </cell>
          <cell r="D257" t="str">
            <v>Combustibles y Lubricantes</v>
          </cell>
          <cell r="E257">
            <v>3501000</v>
          </cell>
        </row>
        <row r="258">
          <cell r="C258" t="str">
            <v>2.3.7.1.01</v>
          </cell>
          <cell r="D258" t="str">
            <v>Gasolina</v>
          </cell>
          <cell r="E258">
            <v>1500000</v>
          </cell>
        </row>
        <row r="259">
          <cell r="C259" t="str">
            <v>2.3.7.1.02</v>
          </cell>
          <cell r="D259" t="str">
            <v>Gasoil</v>
          </cell>
          <cell r="E259">
            <v>1500000</v>
          </cell>
        </row>
        <row r="260">
          <cell r="C260" t="str">
            <v>2.3.7.1.04</v>
          </cell>
          <cell r="D260" t="str">
            <v>Gas GLP</v>
          </cell>
          <cell r="E260">
            <v>500000</v>
          </cell>
        </row>
        <row r="261">
          <cell r="C261" t="str">
            <v>2.3.7.1.05</v>
          </cell>
          <cell r="D261" t="str">
            <v>Aceites y Grasas</v>
          </cell>
          <cell r="E261">
            <v>1000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1181000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6000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150000</v>
          </cell>
        </row>
        <row r="269">
          <cell r="C269" t="str">
            <v>2.3.7.2.04</v>
          </cell>
          <cell r="D269" t="str">
            <v>Abonos y fertilizantes</v>
          </cell>
          <cell r="E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25000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500000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500000</v>
          </cell>
        </row>
        <row r="274">
          <cell r="C274" t="str">
            <v>2.3.9</v>
          </cell>
          <cell r="D274" t="str">
            <v>PRODUCTOS Y UTILES VARIOS</v>
          </cell>
          <cell r="E274">
            <v>3000000</v>
          </cell>
        </row>
        <row r="275">
          <cell r="C275" t="str">
            <v>2.3.9.1</v>
          </cell>
          <cell r="D275" t="str">
            <v>Material para limpieza e higiene</v>
          </cell>
          <cell r="E275">
            <v>1000000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500000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500000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350000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300000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50000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5000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5000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500000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500000</v>
          </cell>
        </row>
        <row r="285">
          <cell r="C285" t="str">
            <v>2.3.9.5</v>
          </cell>
          <cell r="D285" t="str">
            <v>Utiles de cocina y comedor</v>
          </cell>
          <cell r="E285">
            <v>200000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200000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500000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500000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30000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30000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70000</v>
          </cell>
        </row>
        <row r="292">
          <cell r="C292" t="str">
            <v>2.3.9.8.01</v>
          </cell>
          <cell r="D292" t="str">
            <v>Repuestos</v>
          </cell>
          <cell r="E292">
            <v>50000</v>
          </cell>
        </row>
        <row r="293">
          <cell r="C293" t="str">
            <v>2.3.9.8.02</v>
          </cell>
          <cell r="D293" t="str">
            <v>Accesorios</v>
          </cell>
          <cell r="E293">
            <v>20000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345000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45000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150000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150000</v>
          </cell>
        </row>
        <row r="300">
          <cell r="C300">
            <v>2.4</v>
          </cell>
          <cell r="D300" t="str">
            <v>TRANSFERENCIAS CORRIENTES</v>
          </cell>
          <cell r="E300">
            <v>500000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500000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500000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500000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2605753</v>
          </cell>
        </row>
        <row r="325">
          <cell r="C325" t="str">
            <v>2.6.1</v>
          </cell>
          <cell r="D325" t="str">
            <v>MOBILIARIO Y EQUIPO</v>
          </cell>
          <cell r="E325">
            <v>460000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200000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200000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0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0</v>
          </cell>
        </row>
        <row r="332">
          <cell r="C332" t="str">
            <v>2.6.1.4</v>
          </cell>
          <cell r="D332" t="str">
            <v>Electrodomésticos</v>
          </cell>
          <cell r="E332">
            <v>200000</v>
          </cell>
        </row>
        <row r="333">
          <cell r="C333" t="str">
            <v>2.6.1.4.01</v>
          </cell>
          <cell r="D333" t="str">
            <v>Electrodomésticos</v>
          </cell>
          <cell r="E333">
            <v>200000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60000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60000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0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0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0</v>
          </cell>
        </row>
        <row r="339">
          <cell r="C339" t="str">
            <v>2.6.2.2</v>
          </cell>
          <cell r="D339" t="str">
            <v>Aparatos deportivos</v>
          </cell>
          <cell r="E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0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0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0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0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90000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90000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90000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0</v>
          </cell>
        </row>
        <row r="352">
          <cell r="C352" t="str">
            <v>2.6.4.1.01</v>
          </cell>
          <cell r="D352" t="str">
            <v>Automóviles y Camiones</v>
          </cell>
          <cell r="E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859000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9000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9000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250000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250000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500000</v>
          </cell>
        </row>
        <row r="364">
          <cell r="C364" t="str">
            <v>2.6.5.4.01</v>
          </cell>
          <cell r="D364" t="str">
            <v>Sistema de climatizacion</v>
          </cell>
          <cell r="E364">
            <v>500000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0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80000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80000</v>
          </cell>
        </row>
        <row r="372">
          <cell r="C372" t="str">
            <v>2.6.5.8</v>
          </cell>
          <cell r="D372" t="str">
            <v>Otros equipos</v>
          </cell>
          <cell r="E372">
            <v>20000</v>
          </cell>
        </row>
        <row r="373">
          <cell r="C373" t="str">
            <v>2.6.5.8.01</v>
          </cell>
          <cell r="D373" t="str">
            <v>Otros equipos</v>
          </cell>
          <cell r="E373">
            <v>20000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1196753</v>
          </cell>
        </row>
        <row r="375">
          <cell r="C375" t="str">
            <v>2.6.6.1</v>
          </cell>
          <cell r="D375" t="str">
            <v>Equipos de defensa</v>
          </cell>
          <cell r="E375">
            <v>746753</v>
          </cell>
        </row>
        <row r="376">
          <cell r="C376" t="str">
            <v>2.6.6.1.01</v>
          </cell>
          <cell r="D376" t="str">
            <v>Equipos de defensa</v>
          </cell>
          <cell r="E376">
            <v>746753</v>
          </cell>
        </row>
        <row r="377">
          <cell r="C377" t="str">
            <v>2.6.6.2</v>
          </cell>
          <cell r="D377" t="str">
            <v>Equipos de Seguridad</v>
          </cell>
          <cell r="E377">
            <v>450000</v>
          </cell>
        </row>
        <row r="378">
          <cell r="C378" t="str">
            <v>2.6.6.2.01</v>
          </cell>
          <cell r="D378" t="str">
            <v>Equipos de Seguridad</v>
          </cell>
          <cell r="E378">
            <v>450000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300000</v>
          </cell>
        </row>
        <row r="399">
          <cell r="C399" t="str">
            <v>2.7.1</v>
          </cell>
          <cell r="D399" t="str">
            <v>OBRAS EN EDIFICACIONES</v>
          </cell>
          <cell r="E399">
            <v>300000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300000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300000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Ejecución 01 2023"/>
      <sheetName val="Ejecución 03 2023"/>
      <sheetName val="Ejecución 04 2023"/>
      <sheetName val="Ejecución CONS 2023"/>
      <sheetName val="Ejecutado Devengado 2022"/>
      <sheetName val="Plantilla Ejecución O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C12"/>
          <cell r="D12"/>
          <cell r="E12">
            <v>490988509.99999994</v>
          </cell>
          <cell r="F12">
            <v>1793491.2</v>
          </cell>
          <cell r="G12">
            <v>56597371.750000007</v>
          </cell>
          <cell r="H12">
            <v>30835326.529999997</v>
          </cell>
          <cell r="I12">
            <v>30174228.390000001</v>
          </cell>
          <cell r="J12">
            <v>46223876.340000004</v>
          </cell>
          <cell r="K12">
            <v>35441857.300000004</v>
          </cell>
          <cell r="L12">
            <v>46951465.390000001</v>
          </cell>
          <cell r="M12">
            <v>32445450.57</v>
          </cell>
          <cell r="N12">
            <v>35388476.619999997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2.1</v>
          </cell>
          <cell r="D13" t="str">
            <v>REMUNERACIONES Y CONTRIBUCIONES</v>
          </cell>
          <cell r="E13">
            <v>408886715.99999994</v>
          </cell>
          <cell r="F13">
            <v>0</v>
          </cell>
          <cell r="G13">
            <v>53377675.940000005</v>
          </cell>
          <cell r="H13">
            <v>26250731.289999999</v>
          </cell>
          <cell r="I13">
            <v>26401038.710000001</v>
          </cell>
          <cell r="J13">
            <v>41093721.340000004</v>
          </cell>
          <cell r="K13">
            <v>26853759.600000001</v>
          </cell>
          <cell r="L13">
            <v>28803611.930000003</v>
          </cell>
          <cell r="M13">
            <v>27654158.5</v>
          </cell>
          <cell r="N13">
            <v>27786989.32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2.1.1</v>
          </cell>
          <cell r="D14" t="str">
            <v>REMUNERACIONES</v>
          </cell>
          <cell r="E14">
            <v>318151213.22999996</v>
          </cell>
          <cell r="F14">
            <v>0</v>
          </cell>
          <cell r="G14">
            <v>45482691.740000002</v>
          </cell>
          <cell r="H14">
            <v>22304804.209999997</v>
          </cell>
          <cell r="I14">
            <v>22215295.050000001</v>
          </cell>
          <cell r="J14">
            <v>22117699.940000001</v>
          </cell>
          <cell r="K14">
            <v>22849861.460000001</v>
          </cell>
          <cell r="L14">
            <v>23414176.760000002</v>
          </cell>
          <cell r="M14">
            <v>23536413.57</v>
          </cell>
          <cell r="N14">
            <v>23657016.580000002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244497147.78999999</v>
          </cell>
          <cell r="F15">
            <v>0</v>
          </cell>
          <cell r="G15">
            <v>37645568.120000005</v>
          </cell>
          <cell r="H15">
            <v>18591141.559999999</v>
          </cell>
          <cell r="I15">
            <v>18433067.560000002</v>
          </cell>
          <cell r="J15">
            <v>18345532.440000001</v>
          </cell>
          <cell r="K15">
            <v>18610307.48</v>
          </cell>
          <cell r="L15">
            <v>19007344.98</v>
          </cell>
          <cell r="M15">
            <v>19128446.07</v>
          </cell>
          <cell r="N15">
            <v>18875182.740000002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2.1.1.1.01</v>
          </cell>
          <cell r="D16" t="str">
            <v>Sueldos Fijos</v>
          </cell>
          <cell r="E16">
            <v>244497147.78999999</v>
          </cell>
          <cell r="F16">
            <v>0</v>
          </cell>
          <cell r="G16">
            <v>37645568.120000005</v>
          </cell>
          <cell r="H16">
            <v>18591141.559999999</v>
          </cell>
          <cell r="I16">
            <v>18433067.560000002</v>
          </cell>
          <cell r="J16">
            <v>18345532.440000001</v>
          </cell>
          <cell r="K16">
            <v>18610307.48</v>
          </cell>
          <cell r="L16">
            <v>19007344.98</v>
          </cell>
          <cell r="M16">
            <v>19128446.07</v>
          </cell>
          <cell r="N16">
            <v>18875182.740000002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46908975</v>
          </cell>
          <cell r="F17">
            <v>0</v>
          </cell>
          <cell r="G17">
            <v>6761700</v>
          </cell>
          <cell r="H17">
            <v>3529167.5</v>
          </cell>
          <cell r="I17">
            <v>3529167.5</v>
          </cell>
          <cell r="J17">
            <v>3619167.5</v>
          </cell>
          <cell r="K17">
            <v>3779967.5</v>
          </cell>
          <cell r="L17">
            <v>3779967.5</v>
          </cell>
          <cell r="M17">
            <v>4254967.5</v>
          </cell>
          <cell r="N17">
            <v>4413717.5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420000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140000</v>
          </cell>
          <cell r="N19">
            <v>70000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26537866.68</v>
          </cell>
          <cell r="F22">
            <v>0</v>
          </cell>
          <cell r="G22">
            <v>4370200</v>
          </cell>
          <cell r="H22">
            <v>2010100</v>
          </cell>
          <cell r="I22">
            <v>2010100</v>
          </cell>
          <cell r="J22">
            <v>2010100</v>
          </cell>
          <cell r="K22">
            <v>2010100</v>
          </cell>
          <cell r="L22">
            <v>2010100</v>
          </cell>
          <cell r="M22">
            <v>2070100</v>
          </cell>
          <cell r="N22">
            <v>2511766.67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19951108.32</v>
          </cell>
          <cell r="F23">
            <v>0</v>
          </cell>
          <cell r="G23">
            <v>2391500</v>
          </cell>
          <cell r="H23">
            <v>1519067.5</v>
          </cell>
          <cell r="I23">
            <v>1519067.5</v>
          </cell>
          <cell r="J23">
            <v>1609067.5</v>
          </cell>
          <cell r="K23">
            <v>1769867.5</v>
          </cell>
          <cell r="L23">
            <v>1769867.5</v>
          </cell>
          <cell r="M23">
            <v>2044867.5</v>
          </cell>
          <cell r="N23">
            <v>1831950.83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2413449.6</v>
          </cell>
          <cell r="F25">
            <v>0</v>
          </cell>
          <cell r="G25">
            <v>306000</v>
          </cell>
          <cell r="H25">
            <v>153000</v>
          </cell>
          <cell r="I25">
            <v>153000</v>
          </cell>
          <cell r="J25">
            <v>153000</v>
          </cell>
          <cell r="K25">
            <v>235492.8</v>
          </cell>
          <cell r="L25">
            <v>235492.8</v>
          </cell>
          <cell r="M25">
            <v>153000</v>
          </cell>
          <cell r="N25">
            <v>202492.79999999999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2413449.6</v>
          </cell>
          <cell r="F26">
            <v>0</v>
          </cell>
          <cell r="G26">
            <v>306000</v>
          </cell>
          <cell r="H26">
            <v>153000</v>
          </cell>
          <cell r="I26">
            <v>153000</v>
          </cell>
          <cell r="J26">
            <v>153000</v>
          </cell>
          <cell r="K26">
            <v>235492.8</v>
          </cell>
          <cell r="L26">
            <v>235492.8</v>
          </cell>
          <cell r="M26">
            <v>153000</v>
          </cell>
          <cell r="N26">
            <v>202492.79999999999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22597336.82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2.1.1.4.01</v>
          </cell>
          <cell r="D28" t="str">
            <v>Salario No. 13</v>
          </cell>
          <cell r="E28">
            <v>22597336.82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2.1.1.5</v>
          </cell>
          <cell r="D29" t="str">
            <v>Prestaciones económicas</v>
          </cell>
          <cell r="E29">
            <v>1734304.02</v>
          </cell>
          <cell r="F29">
            <v>0</v>
          </cell>
          <cell r="G29">
            <v>769423.62</v>
          </cell>
          <cell r="H29">
            <v>31495.15</v>
          </cell>
          <cell r="I29">
            <v>100059.99</v>
          </cell>
          <cell r="J29">
            <v>0</v>
          </cell>
          <cell r="K29">
            <v>224093.68</v>
          </cell>
          <cell r="L29">
            <v>391371.48</v>
          </cell>
          <cell r="M29">
            <v>0</v>
          </cell>
          <cell r="N29">
            <v>165623.54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1082001</v>
          </cell>
          <cell r="F30">
            <v>0</v>
          </cell>
          <cell r="G30">
            <v>643000</v>
          </cell>
          <cell r="H30">
            <v>0</v>
          </cell>
          <cell r="I30">
            <v>0</v>
          </cell>
          <cell r="J30">
            <v>0</v>
          </cell>
          <cell r="K30">
            <v>108000</v>
          </cell>
          <cell r="L30">
            <v>306000</v>
          </cell>
          <cell r="M30">
            <v>0</v>
          </cell>
          <cell r="N30">
            <v>25000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652303.02</v>
          </cell>
          <cell r="F31">
            <v>0</v>
          </cell>
          <cell r="G31">
            <v>126423.62</v>
          </cell>
          <cell r="H31">
            <v>31495.15</v>
          </cell>
          <cell r="I31">
            <v>100059.99</v>
          </cell>
          <cell r="J31">
            <v>0</v>
          </cell>
          <cell r="K31">
            <v>116093.68</v>
          </cell>
          <cell r="L31">
            <v>85371.48</v>
          </cell>
          <cell r="M31">
            <v>0</v>
          </cell>
          <cell r="N31">
            <v>140623.54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46173570.390000001</v>
          </cell>
          <cell r="F32">
            <v>0</v>
          </cell>
          <cell r="G32">
            <v>1095000</v>
          </cell>
          <cell r="H32">
            <v>559500</v>
          </cell>
          <cell r="I32">
            <v>811000</v>
          </cell>
          <cell r="J32">
            <v>15571817.189999999</v>
          </cell>
          <cell r="K32">
            <v>551500</v>
          </cell>
          <cell r="L32">
            <v>1876355.26</v>
          </cell>
          <cell r="M32">
            <v>529500</v>
          </cell>
          <cell r="N32">
            <v>548500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46173570.390000001</v>
          </cell>
          <cell r="F33">
            <v>0</v>
          </cell>
          <cell r="G33">
            <v>1095000</v>
          </cell>
          <cell r="H33">
            <v>559500</v>
          </cell>
          <cell r="I33">
            <v>811000</v>
          </cell>
          <cell r="J33">
            <v>15571817.189999999</v>
          </cell>
          <cell r="K33">
            <v>551500</v>
          </cell>
          <cell r="L33">
            <v>1876355.26</v>
          </cell>
          <cell r="M33">
            <v>529500</v>
          </cell>
          <cell r="N33">
            <v>548500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  <cell r="F37">
            <v>0</v>
          </cell>
          <cell r="G37">
            <v>1095000</v>
          </cell>
          <cell r="H37">
            <v>559500</v>
          </cell>
          <cell r="I37">
            <v>551000</v>
          </cell>
          <cell r="J37">
            <v>572000</v>
          </cell>
          <cell r="K37">
            <v>551500</v>
          </cell>
          <cell r="L37">
            <v>540000</v>
          </cell>
          <cell r="M37">
            <v>529500</v>
          </cell>
          <cell r="N37">
            <v>548500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17194120.98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14999817.189999999</v>
          </cell>
          <cell r="K38">
            <v>0</v>
          </cell>
          <cell r="L38">
            <v>1336355.26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260000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22005449.41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44561932.379999995</v>
          </cell>
          <cell r="F56">
            <v>0</v>
          </cell>
          <cell r="G56">
            <v>6799984.2000000002</v>
          </cell>
          <cell r="H56">
            <v>3386427.0800000005</v>
          </cell>
          <cell r="I56">
            <v>3374743.66</v>
          </cell>
          <cell r="J56">
            <v>3404204.2099999995</v>
          </cell>
          <cell r="K56">
            <v>3452398.1399999997</v>
          </cell>
          <cell r="L56">
            <v>3513079.91</v>
          </cell>
          <cell r="M56">
            <v>3588244.9299999997</v>
          </cell>
          <cell r="N56">
            <v>3581472.74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20654438.48</v>
          </cell>
          <cell r="F57">
            <v>0</v>
          </cell>
          <cell r="G57">
            <v>3148847.72</v>
          </cell>
          <cell r="H57">
            <v>1568516.12</v>
          </cell>
          <cell r="I57">
            <v>1561290.7800000003</v>
          </cell>
          <cell r="J57">
            <v>1574946.91</v>
          </cell>
          <cell r="K57">
            <v>1597487.55</v>
          </cell>
          <cell r="L57">
            <v>1625637.5099999998</v>
          </cell>
          <cell r="M57">
            <v>1662052.3199999998</v>
          </cell>
          <cell r="N57">
            <v>1658860.37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20654438.48</v>
          </cell>
          <cell r="F58">
            <v>0</v>
          </cell>
          <cell r="G58">
            <v>3148847.72</v>
          </cell>
          <cell r="H58">
            <v>1568516.12</v>
          </cell>
          <cell r="I58">
            <v>1561290.7800000003</v>
          </cell>
          <cell r="J58">
            <v>1574946.91</v>
          </cell>
          <cell r="K58">
            <v>1597487.55</v>
          </cell>
          <cell r="L58">
            <v>1625637.5099999998</v>
          </cell>
          <cell r="M58">
            <v>1662052.3199999998</v>
          </cell>
          <cell r="N58">
            <v>1658860.37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20845763.710000001</v>
          </cell>
          <cell r="F59">
            <v>0</v>
          </cell>
          <cell r="G59">
            <v>3174642.1</v>
          </cell>
          <cell r="H59">
            <v>1581404.9700000002</v>
          </cell>
          <cell r="I59">
            <v>1570181.72</v>
          </cell>
          <cell r="J59">
            <v>1583857.1099999999</v>
          </cell>
          <cell r="K59">
            <v>1606429.54</v>
          </cell>
          <cell r="L59">
            <v>1634619.2</v>
          </cell>
          <cell r="M59">
            <v>1671085.37</v>
          </cell>
          <cell r="N59">
            <v>1667888.9100000001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20845763.710000001</v>
          </cell>
          <cell r="F60">
            <v>0</v>
          </cell>
          <cell r="G60">
            <v>3174642.1</v>
          </cell>
          <cell r="H60">
            <v>1581404.9700000002</v>
          </cell>
          <cell r="I60">
            <v>1570181.72</v>
          </cell>
          <cell r="J60">
            <v>1583857.1099999999</v>
          </cell>
          <cell r="K60">
            <v>1606429.54</v>
          </cell>
          <cell r="L60">
            <v>1634619.2</v>
          </cell>
          <cell r="M60">
            <v>1671085.37</v>
          </cell>
          <cell r="N60">
            <v>1667888.9100000001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3061730.19</v>
          </cell>
          <cell r="F61">
            <v>0</v>
          </cell>
          <cell r="G61">
            <v>476494.38</v>
          </cell>
          <cell r="H61">
            <v>236505.99000000002</v>
          </cell>
          <cell r="I61">
            <v>243271.16</v>
          </cell>
          <cell r="J61">
            <v>245400.19</v>
          </cell>
          <cell r="K61">
            <v>248481.05</v>
          </cell>
          <cell r="L61">
            <v>252823.2</v>
          </cell>
          <cell r="M61">
            <v>255107.24</v>
          </cell>
          <cell r="N61">
            <v>254723.46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3061730.19</v>
          </cell>
          <cell r="F62">
            <v>0</v>
          </cell>
          <cell r="G62">
            <v>476494.38</v>
          </cell>
          <cell r="H62">
            <v>236505.99000000002</v>
          </cell>
          <cell r="I62">
            <v>243271.16</v>
          </cell>
          <cell r="J62">
            <v>245400.19</v>
          </cell>
          <cell r="K62">
            <v>248481.05</v>
          </cell>
          <cell r="L62">
            <v>252823.2</v>
          </cell>
          <cell r="M62">
            <v>255107.24</v>
          </cell>
          <cell r="N62">
            <v>254723.46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2.2000000000000002</v>
          </cell>
          <cell r="D63" t="str">
            <v>CONTRATACION DE SERVICIOS</v>
          </cell>
          <cell r="E63">
            <v>49139591.810000002</v>
          </cell>
          <cell r="F63">
            <v>1785031.2</v>
          </cell>
          <cell r="G63">
            <v>2632092.11</v>
          </cell>
          <cell r="H63">
            <v>2904808.26</v>
          </cell>
          <cell r="I63">
            <v>2832861.61</v>
          </cell>
          <cell r="J63">
            <v>2559450.7400000002</v>
          </cell>
          <cell r="K63">
            <v>3943305.94</v>
          </cell>
          <cell r="L63">
            <v>2287837.7199999997</v>
          </cell>
          <cell r="M63">
            <v>3178490.96</v>
          </cell>
          <cell r="N63">
            <v>2803744.8099999996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2.2.1</v>
          </cell>
          <cell r="D64" t="str">
            <v>SERVICIOS BÁSICOS</v>
          </cell>
          <cell r="E64">
            <v>23796643</v>
          </cell>
          <cell r="F64">
            <v>1488673.22</v>
          </cell>
          <cell r="G64">
            <v>1412573.3599999999</v>
          </cell>
          <cell r="H64">
            <v>1830305.0999999999</v>
          </cell>
          <cell r="I64">
            <v>1561067.72</v>
          </cell>
          <cell r="J64">
            <v>2003033.96</v>
          </cell>
          <cell r="K64">
            <v>2001379.2200000002</v>
          </cell>
          <cell r="L64">
            <v>1563392.73</v>
          </cell>
          <cell r="M64">
            <v>1848275.6400000001</v>
          </cell>
          <cell r="N64">
            <v>1499901.3599999999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100</v>
          </cell>
          <cell r="F67">
            <v>0</v>
          </cell>
          <cell r="G67">
            <v>0</v>
          </cell>
          <cell r="H67">
            <v>6.5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100</v>
          </cell>
          <cell r="F68">
            <v>0</v>
          </cell>
          <cell r="G68">
            <v>0</v>
          </cell>
          <cell r="H68">
            <v>6.5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  <cell r="F69">
            <v>59457.48</v>
          </cell>
          <cell r="G69">
            <v>18260.29</v>
          </cell>
          <cell r="H69">
            <v>108054.34</v>
          </cell>
          <cell r="I69">
            <v>22002.97</v>
          </cell>
          <cell r="J69">
            <v>111349.98</v>
          </cell>
          <cell r="K69">
            <v>67477.919999999998</v>
          </cell>
          <cell r="L69">
            <v>68804.350000000006</v>
          </cell>
          <cell r="M69">
            <v>66728.81</v>
          </cell>
          <cell r="N69">
            <v>18547.650000000001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  <cell r="F70">
            <v>59457.48</v>
          </cell>
          <cell r="G70">
            <v>18260.29</v>
          </cell>
          <cell r="H70">
            <v>108054.34</v>
          </cell>
          <cell r="I70">
            <v>22002.97</v>
          </cell>
          <cell r="J70">
            <v>111349.98</v>
          </cell>
          <cell r="K70">
            <v>67477.919999999998</v>
          </cell>
          <cell r="L70">
            <v>68804.350000000006</v>
          </cell>
          <cell r="M70">
            <v>66728.81</v>
          </cell>
          <cell r="N70">
            <v>18547.650000000001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  <cell r="F73">
            <v>632647.82999999996</v>
          </cell>
          <cell r="G73">
            <v>474175.75</v>
          </cell>
          <cell r="H73">
            <v>792381.07</v>
          </cell>
          <cell r="I73">
            <v>474175.75</v>
          </cell>
          <cell r="J73">
            <v>793481.8</v>
          </cell>
          <cell r="K73">
            <v>633828.81000000006</v>
          </cell>
          <cell r="L73">
            <v>633828.77</v>
          </cell>
          <cell r="M73">
            <v>633828.75</v>
          </cell>
          <cell r="N73">
            <v>202621.25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  <cell r="F74">
            <v>632647.82999999996</v>
          </cell>
          <cell r="G74">
            <v>474175.75</v>
          </cell>
          <cell r="H74">
            <v>792381.07</v>
          </cell>
          <cell r="I74">
            <v>474175.75</v>
          </cell>
          <cell r="J74">
            <v>793481.8</v>
          </cell>
          <cell r="K74">
            <v>633828.81000000006</v>
          </cell>
          <cell r="L74">
            <v>633828.77</v>
          </cell>
          <cell r="M74">
            <v>633828.75</v>
          </cell>
          <cell r="N74">
            <v>202621.25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13474640</v>
          </cell>
          <cell r="F75">
            <v>775027.91</v>
          </cell>
          <cell r="G75">
            <v>899587.32</v>
          </cell>
          <cell r="H75">
            <v>919121.19</v>
          </cell>
          <cell r="I75">
            <v>1050981</v>
          </cell>
          <cell r="J75">
            <v>1058435.18</v>
          </cell>
          <cell r="K75">
            <v>1278335.49</v>
          </cell>
          <cell r="L75">
            <v>838230.61</v>
          </cell>
          <cell r="M75">
            <v>1124302.08</v>
          </cell>
          <cell r="N75">
            <v>1257588.46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13474640</v>
          </cell>
          <cell r="F76">
            <v>775027.91</v>
          </cell>
          <cell r="G76">
            <v>899587.32</v>
          </cell>
          <cell r="H76">
            <v>919121.19</v>
          </cell>
          <cell r="I76">
            <v>1050981</v>
          </cell>
          <cell r="J76">
            <v>1058435.18</v>
          </cell>
          <cell r="K76">
            <v>1278335.49</v>
          </cell>
          <cell r="L76">
            <v>838230.61</v>
          </cell>
          <cell r="M76">
            <v>1124302.08</v>
          </cell>
          <cell r="N76">
            <v>1257588.46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  <cell r="F77">
            <v>14040</v>
          </cell>
          <cell r="G77">
            <v>13050</v>
          </cell>
          <cell r="H77">
            <v>10742</v>
          </cell>
          <cell r="I77">
            <v>13908</v>
          </cell>
          <cell r="J77">
            <v>17267</v>
          </cell>
          <cell r="K77">
            <v>14237</v>
          </cell>
          <cell r="L77">
            <v>15029</v>
          </cell>
          <cell r="M77">
            <v>15916</v>
          </cell>
          <cell r="N77">
            <v>13644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  <cell r="F78">
            <v>14040</v>
          </cell>
          <cell r="G78">
            <v>13050</v>
          </cell>
          <cell r="H78">
            <v>10742</v>
          </cell>
          <cell r="I78">
            <v>13908</v>
          </cell>
          <cell r="J78">
            <v>17267</v>
          </cell>
          <cell r="K78">
            <v>14237</v>
          </cell>
          <cell r="L78">
            <v>15029</v>
          </cell>
          <cell r="M78">
            <v>15916</v>
          </cell>
          <cell r="N78">
            <v>13644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  <cell r="F79">
            <v>7500</v>
          </cell>
          <cell r="G79">
            <v>7500</v>
          </cell>
          <cell r="H79">
            <v>0</v>
          </cell>
          <cell r="I79">
            <v>0</v>
          </cell>
          <cell r="J79">
            <v>22500</v>
          </cell>
          <cell r="K79">
            <v>7500</v>
          </cell>
          <cell r="L79">
            <v>7500</v>
          </cell>
          <cell r="M79">
            <v>7500</v>
          </cell>
          <cell r="N79">
            <v>7500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  <cell r="F80">
            <v>7500</v>
          </cell>
          <cell r="G80">
            <v>7500</v>
          </cell>
          <cell r="H80">
            <v>0</v>
          </cell>
          <cell r="I80">
            <v>0</v>
          </cell>
          <cell r="J80">
            <v>22500</v>
          </cell>
          <cell r="K80">
            <v>7500</v>
          </cell>
          <cell r="L80">
            <v>7500</v>
          </cell>
          <cell r="M80">
            <v>7500</v>
          </cell>
          <cell r="N80">
            <v>7500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1869783.96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198594</v>
          </cell>
          <cell r="L81">
            <v>0</v>
          </cell>
          <cell r="M81">
            <v>99854.48</v>
          </cell>
          <cell r="N81">
            <v>437281.81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199708.95999999996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99854.48</v>
          </cell>
          <cell r="N82">
            <v>12481.81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199708.95999999996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99854.48</v>
          </cell>
          <cell r="N83">
            <v>12481.81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1670075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198594</v>
          </cell>
          <cell r="L84">
            <v>0</v>
          </cell>
          <cell r="M84">
            <v>0</v>
          </cell>
          <cell r="N84">
            <v>424800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1670075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198594</v>
          </cell>
          <cell r="L85">
            <v>0</v>
          </cell>
          <cell r="M85">
            <v>0</v>
          </cell>
          <cell r="N85">
            <v>424800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550000</v>
          </cell>
          <cell r="F91">
            <v>0</v>
          </cell>
          <cell r="G91">
            <v>0</v>
          </cell>
          <cell r="H91">
            <v>0</v>
          </cell>
          <cell r="I91">
            <v>25000</v>
          </cell>
          <cell r="J91">
            <v>0</v>
          </cell>
          <cell r="K91">
            <v>71328</v>
          </cell>
          <cell r="L91">
            <v>79354.399999999994</v>
          </cell>
          <cell r="M91">
            <v>54354.400000000001</v>
          </cell>
          <cell r="N91">
            <v>54354.400000000001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100000</v>
          </cell>
          <cell r="F92">
            <v>0</v>
          </cell>
          <cell r="G92">
            <v>0</v>
          </cell>
          <cell r="H92">
            <v>0</v>
          </cell>
          <cell r="I92">
            <v>25000</v>
          </cell>
          <cell r="J92">
            <v>0</v>
          </cell>
          <cell r="K92">
            <v>14000</v>
          </cell>
          <cell r="L92">
            <v>25000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100000</v>
          </cell>
          <cell r="F93">
            <v>0</v>
          </cell>
          <cell r="G93">
            <v>0</v>
          </cell>
          <cell r="H93">
            <v>0</v>
          </cell>
          <cell r="I93">
            <v>25000</v>
          </cell>
          <cell r="J93">
            <v>0</v>
          </cell>
          <cell r="K93">
            <v>14000</v>
          </cell>
          <cell r="L93">
            <v>25000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450000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57328</v>
          </cell>
          <cell r="L96">
            <v>54354.400000000001</v>
          </cell>
          <cell r="M96">
            <v>54354.400000000001</v>
          </cell>
          <cell r="N96">
            <v>54354.400000000001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450000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57328</v>
          </cell>
          <cell r="L97">
            <v>54354.400000000001</v>
          </cell>
          <cell r="M97">
            <v>54354.400000000001</v>
          </cell>
          <cell r="N97">
            <v>54354.400000000001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1500000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188548</v>
          </cell>
          <cell r="O101">
            <v>0</v>
          </cell>
          <cell r="P101">
            <v>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1500000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1500000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188548</v>
          </cell>
          <cell r="O123">
            <v>0</v>
          </cell>
          <cell r="P123">
            <v>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188548</v>
          </cell>
          <cell r="O124">
            <v>0</v>
          </cell>
          <cell r="P124">
            <v>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2734344.42</v>
          </cell>
          <cell r="F125">
            <v>72298.240000000005</v>
          </cell>
          <cell r="G125">
            <v>74284</v>
          </cell>
          <cell r="H125">
            <v>74284</v>
          </cell>
          <cell r="I125">
            <v>82222.559999999998</v>
          </cell>
          <cell r="J125">
            <v>79294.880000000005</v>
          </cell>
          <cell r="K125">
            <v>443506.27</v>
          </cell>
          <cell r="L125">
            <v>94911.099999999991</v>
          </cell>
          <cell r="M125">
            <v>88156.32</v>
          </cell>
          <cell r="N125">
            <v>83814.080000000002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416360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416360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1205000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360684.51</v>
          </cell>
          <cell r="L128">
            <v>13356.06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1205000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360684.51</v>
          </cell>
          <cell r="L129">
            <v>13356.06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1112984.42</v>
          </cell>
          <cell r="F130">
            <v>72298.240000000005</v>
          </cell>
          <cell r="G130">
            <v>74284</v>
          </cell>
          <cell r="H130">
            <v>74284</v>
          </cell>
          <cell r="I130">
            <v>82222.559999999998</v>
          </cell>
          <cell r="J130">
            <v>79294.880000000005</v>
          </cell>
          <cell r="K130">
            <v>82821.759999999995</v>
          </cell>
          <cell r="L130">
            <v>81555.039999999994</v>
          </cell>
          <cell r="M130">
            <v>88156.32</v>
          </cell>
          <cell r="N130">
            <v>83814.080000000002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1112984.42</v>
          </cell>
          <cell r="F131">
            <v>72298.240000000005</v>
          </cell>
          <cell r="G131">
            <v>74284</v>
          </cell>
          <cell r="H131">
            <v>74284</v>
          </cell>
          <cell r="I131">
            <v>82222.559999999998</v>
          </cell>
          <cell r="J131">
            <v>79294.880000000005</v>
          </cell>
          <cell r="K131">
            <v>82821.759999999995</v>
          </cell>
          <cell r="L131">
            <v>81555.039999999994</v>
          </cell>
          <cell r="M131">
            <v>88156.32</v>
          </cell>
          <cell r="N131">
            <v>83814.080000000002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10183082.75</v>
          </cell>
          <cell r="F138">
            <v>162699.74000000002</v>
          </cell>
          <cell r="G138">
            <v>515546.29000000004</v>
          </cell>
          <cell r="H138">
            <v>539527.51</v>
          </cell>
          <cell r="I138">
            <v>369648.14</v>
          </cell>
          <cell r="J138">
            <v>246058.23999999999</v>
          </cell>
          <cell r="K138">
            <v>919212.59000000008</v>
          </cell>
          <cell r="L138">
            <v>319902.5</v>
          </cell>
          <cell r="M138">
            <v>693671.13</v>
          </cell>
          <cell r="N138">
            <v>309568.17000000004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3075000</v>
          </cell>
          <cell r="F139">
            <v>0</v>
          </cell>
          <cell r="G139">
            <v>177959.98</v>
          </cell>
          <cell r="H139">
            <v>177959.98</v>
          </cell>
          <cell r="I139">
            <v>177959.97</v>
          </cell>
          <cell r="J139">
            <v>0</v>
          </cell>
          <cell r="K139">
            <v>146910</v>
          </cell>
          <cell r="L139">
            <v>146910</v>
          </cell>
          <cell r="M139">
            <v>146910</v>
          </cell>
          <cell r="N139">
            <v>146910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2200000</v>
          </cell>
          <cell r="F141">
            <v>0</v>
          </cell>
          <cell r="G141">
            <v>177959.98</v>
          </cell>
          <cell r="H141">
            <v>177959.98</v>
          </cell>
          <cell r="I141">
            <v>177959.97</v>
          </cell>
          <cell r="J141">
            <v>0</v>
          </cell>
          <cell r="K141">
            <v>146910</v>
          </cell>
          <cell r="L141">
            <v>146910</v>
          </cell>
          <cell r="M141">
            <v>146910</v>
          </cell>
          <cell r="N141">
            <v>146910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7108082.75</v>
          </cell>
          <cell r="F148">
            <v>162699.74000000002</v>
          </cell>
          <cell r="G148">
            <v>337586.31000000006</v>
          </cell>
          <cell r="H148">
            <v>361567.53</v>
          </cell>
          <cell r="I148">
            <v>191688.17</v>
          </cell>
          <cell r="J148">
            <v>246058.23999999999</v>
          </cell>
          <cell r="K148">
            <v>772302.59000000008</v>
          </cell>
          <cell r="L148">
            <v>172992.5</v>
          </cell>
          <cell r="M148">
            <v>546761.13</v>
          </cell>
          <cell r="N148">
            <v>162658.17000000001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666044.24000000011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515400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1738385</v>
          </cell>
          <cell r="F154">
            <v>18093.57</v>
          </cell>
          <cell r="G154">
            <v>21172.14</v>
          </cell>
          <cell r="H154">
            <v>45211.360000000001</v>
          </cell>
          <cell r="I154">
            <v>8732</v>
          </cell>
          <cell r="J154">
            <v>129179.24</v>
          </cell>
          <cell r="K154">
            <v>133280.25</v>
          </cell>
          <cell r="L154">
            <v>13102.5</v>
          </cell>
          <cell r="M154">
            <v>293662.93</v>
          </cell>
          <cell r="N154">
            <v>162658.17000000001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1900000</v>
          </cell>
          <cell r="F155">
            <v>0</v>
          </cell>
          <cell r="G155">
            <v>171808</v>
          </cell>
          <cell r="H155">
            <v>171750</v>
          </cell>
          <cell r="I155">
            <v>38350</v>
          </cell>
          <cell r="J155">
            <v>116879</v>
          </cell>
          <cell r="K155">
            <v>349810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2288253.5099999998</v>
          </cell>
          <cell r="F156">
            <v>144606.17000000001</v>
          </cell>
          <cell r="G156">
            <v>144606.17000000001</v>
          </cell>
          <cell r="H156">
            <v>144606.17000000001</v>
          </cell>
          <cell r="I156">
            <v>144606.17000000001</v>
          </cell>
          <cell r="J156">
            <v>0</v>
          </cell>
          <cell r="K156">
            <v>289212.34000000003</v>
          </cell>
          <cell r="L156">
            <v>159890</v>
          </cell>
          <cell r="M156">
            <v>253098.2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6172817.1799999997</v>
          </cell>
          <cell r="F160">
            <v>61360</v>
          </cell>
          <cell r="G160">
            <v>246016.46</v>
          </cell>
          <cell r="H160">
            <v>245223.66</v>
          </cell>
          <cell r="I160">
            <v>650255.18999999994</v>
          </cell>
          <cell r="J160">
            <v>231063.66</v>
          </cell>
          <cell r="K160">
            <v>309285.86</v>
          </cell>
          <cell r="L160">
            <v>230276.99</v>
          </cell>
          <cell r="M160">
            <v>295176.99</v>
          </cell>
          <cell r="N160">
            <v>230276.99</v>
          </cell>
          <cell r="O160">
            <v>0</v>
          </cell>
          <cell r="P160">
            <v>0</v>
          </cell>
          <cell r="Q160">
            <v>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4039817.18</v>
          </cell>
          <cell r="F169">
            <v>0</v>
          </cell>
          <cell r="G169">
            <v>231063.66</v>
          </cell>
          <cell r="H169">
            <v>231063.66</v>
          </cell>
          <cell r="I169">
            <v>342280.5</v>
          </cell>
          <cell r="J169">
            <v>231063.66</v>
          </cell>
          <cell r="K169">
            <v>231063.66</v>
          </cell>
          <cell r="L169">
            <v>230276.99</v>
          </cell>
          <cell r="M169">
            <v>230276.99</v>
          </cell>
          <cell r="N169">
            <v>230276.99</v>
          </cell>
          <cell r="O169">
            <v>0</v>
          </cell>
          <cell r="P169">
            <v>0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1250000</v>
          </cell>
          <cell r="F170">
            <v>0</v>
          </cell>
          <cell r="G170">
            <v>64900</v>
          </cell>
          <cell r="H170">
            <v>64900</v>
          </cell>
          <cell r="I170">
            <v>64900</v>
          </cell>
          <cell r="J170">
            <v>64900</v>
          </cell>
          <cell r="K170">
            <v>64900</v>
          </cell>
          <cell r="L170">
            <v>64113.33</v>
          </cell>
          <cell r="M170">
            <v>64113.33</v>
          </cell>
          <cell r="N170">
            <v>64113.33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5800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2784017.18</v>
          </cell>
          <cell r="F172">
            <v>0</v>
          </cell>
          <cell r="G172">
            <v>166163.66</v>
          </cell>
          <cell r="H172">
            <v>166163.66</v>
          </cell>
          <cell r="I172">
            <v>277380.5</v>
          </cell>
          <cell r="J172">
            <v>166163.66</v>
          </cell>
          <cell r="K172">
            <v>166163.66</v>
          </cell>
          <cell r="L172">
            <v>166163.66</v>
          </cell>
          <cell r="M172">
            <v>166163.66</v>
          </cell>
          <cell r="N172">
            <v>166163.66</v>
          </cell>
          <cell r="O172">
            <v>0</v>
          </cell>
          <cell r="P172">
            <v>0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1958000</v>
          </cell>
          <cell r="F178">
            <v>61360</v>
          </cell>
          <cell r="G178">
            <v>14952.8</v>
          </cell>
          <cell r="H178">
            <v>14160</v>
          </cell>
          <cell r="I178">
            <v>307974.69</v>
          </cell>
          <cell r="J178">
            <v>0</v>
          </cell>
          <cell r="K178">
            <v>78222.2</v>
          </cell>
          <cell r="L178">
            <v>0</v>
          </cell>
          <cell r="M178">
            <v>64900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600000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550000</v>
          </cell>
          <cell r="F180">
            <v>61360</v>
          </cell>
          <cell r="G180">
            <v>14952.8</v>
          </cell>
          <cell r="H180">
            <v>14160</v>
          </cell>
          <cell r="I180">
            <v>0</v>
          </cell>
          <cell r="J180">
            <v>0</v>
          </cell>
          <cell r="K180">
            <v>45430</v>
          </cell>
          <cell r="L180">
            <v>0</v>
          </cell>
          <cell r="M180">
            <v>64900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400000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308000</v>
          </cell>
          <cell r="F183">
            <v>0</v>
          </cell>
          <cell r="G183">
            <v>0</v>
          </cell>
          <cell r="H183">
            <v>0</v>
          </cell>
          <cell r="I183">
            <v>307974.69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32792.199999999997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2332920.5</v>
          </cell>
          <cell r="F191">
            <v>0</v>
          </cell>
          <cell r="G191">
            <v>383672</v>
          </cell>
          <cell r="H191">
            <v>215467.99</v>
          </cell>
          <cell r="I191">
            <v>144668</v>
          </cell>
          <cell r="J191">
            <v>0</v>
          </cell>
          <cell r="K191">
            <v>0</v>
          </cell>
          <cell r="L191">
            <v>0</v>
          </cell>
          <cell r="M191">
            <v>99002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275000</v>
          </cell>
          <cell r="F192">
            <v>0</v>
          </cell>
          <cell r="G192">
            <v>0</v>
          </cell>
          <cell r="H192">
            <v>0</v>
          </cell>
          <cell r="I192">
            <v>144668</v>
          </cell>
          <cell r="J192">
            <v>0</v>
          </cell>
          <cell r="K192">
            <v>0</v>
          </cell>
          <cell r="L192">
            <v>0</v>
          </cell>
          <cell r="M192">
            <v>99002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275000</v>
          </cell>
          <cell r="F193">
            <v>0</v>
          </cell>
          <cell r="G193">
            <v>0</v>
          </cell>
          <cell r="H193">
            <v>0</v>
          </cell>
          <cell r="I193">
            <v>144668</v>
          </cell>
          <cell r="J193">
            <v>0</v>
          </cell>
          <cell r="K193">
            <v>0</v>
          </cell>
          <cell r="L193">
            <v>0</v>
          </cell>
          <cell r="M193">
            <v>99002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2057920.5</v>
          </cell>
          <cell r="F195">
            <v>0</v>
          </cell>
          <cell r="G195">
            <v>383672</v>
          </cell>
          <cell r="H195">
            <v>215467.99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2057920.5</v>
          </cell>
          <cell r="F196">
            <v>0</v>
          </cell>
          <cell r="G196">
            <v>383672</v>
          </cell>
          <cell r="H196">
            <v>215467.99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28513612.749999996</v>
          </cell>
          <cell r="F199">
            <v>8460</v>
          </cell>
          <cell r="G199">
            <v>178691.96</v>
          </cell>
          <cell r="H199">
            <v>2046198.68</v>
          </cell>
          <cell r="I199">
            <v>940328.07</v>
          </cell>
          <cell r="J199">
            <v>1123013.92</v>
          </cell>
          <cell r="K199">
            <v>1168775.8999999999</v>
          </cell>
          <cell r="L199">
            <v>1876762.3</v>
          </cell>
          <cell r="M199">
            <v>1571760.71</v>
          </cell>
          <cell r="N199">
            <v>809541.58</v>
          </cell>
          <cell r="O199">
            <v>0</v>
          </cell>
          <cell r="P199">
            <v>0</v>
          </cell>
          <cell r="Q199">
            <v>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2122876.38</v>
          </cell>
          <cell r="F200">
            <v>8460</v>
          </cell>
          <cell r="G200">
            <v>178691.96</v>
          </cell>
          <cell r="H200">
            <v>269101.10000000003</v>
          </cell>
          <cell r="I200">
            <v>0</v>
          </cell>
          <cell r="J200">
            <v>26281.98</v>
          </cell>
          <cell r="K200">
            <v>8335</v>
          </cell>
          <cell r="L200">
            <v>32382.62</v>
          </cell>
          <cell r="M200">
            <v>154777.60000000001</v>
          </cell>
          <cell r="N200">
            <v>164641.94</v>
          </cell>
          <cell r="O200">
            <v>0</v>
          </cell>
          <cell r="P200">
            <v>0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2109276.38</v>
          </cell>
          <cell r="F201">
            <v>8460</v>
          </cell>
          <cell r="G201">
            <v>178691.96</v>
          </cell>
          <cell r="H201">
            <v>260992.7</v>
          </cell>
          <cell r="I201">
            <v>0</v>
          </cell>
          <cell r="J201">
            <v>26281.98</v>
          </cell>
          <cell r="K201">
            <v>8335</v>
          </cell>
          <cell r="L201">
            <v>32382.62</v>
          </cell>
          <cell r="M201">
            <v>154777.60000000001</v>
          </cell>
          <cell r="N201">
            <v>164641.94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2109276.38</v>
          </cell>
          <cell r="F202">
            <v>8460</v>
          </cell>
          <cell r="G202">
            <v>178691.96</v>
          </cell>
          <cell r="H202">
            <v>260992.7</v>
          </cell>
          <cell r="I202">
            <v>0</v>
          </cell>
          <cell r="J202">
            <v>26281.98</v>
          </cell>
          <cell r="K202">
            <v>8335</v>
          </cell>
          <cell r="L202">
            <v>32382.62</v>
          </cell>
          <cell r="M202">
            <v>154777.60000000001</v>
          </cell>
          <cell r="N202">
            <v>164641.94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13600</v>
          </cell>
          <cell r="F203">
            <v>0</v>
          </cell>
          <cell r="G203">
            <v>0</v>
          </cell>
          <cell r="H203">
            <v>8108.4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13600</v>
          </cell>
          <cell r="F204">
            <v>0</v>
          </cell>
          <cell r="G204">
            <v>0</v>
          </cell>
          <cell r="H204">
            <v>8108.4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1861208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5320</v>
          </cell>
          <cell r="L206">
            <v>9844.0300000000007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C209" t="str">
            <v>2.3.2.2</v>
          </cell>
          <cell r="D209" t="str">
            <v>Acabados textiles</v>
          </cell>
          <cell r="E209">
            <v>156000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5320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C210" t="str">
            <v>2.3.2.2.01</v>
          </cell>
          <cell r="D210" t="str">
            <v>Acabados textiles</v>
          </cell>
          <cell r="E210">
            <v>156000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5320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1665508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1665508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14700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9844.0300000000007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14700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9844.0300000000007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2239471</v>
          </cell>
          <cell r="F215">
            <v>0</v>
          </cell>
          <cell r="G215">
            <v>0</v>
          </cell>
          <cell r="H215">
            <v>642665.72</v>
          </cell>
          <cell r="I215">
            <v>784321.5</v>
          </cell>
          <cell r="J215">
            <v>95849.66</v>
          </cell>
          <cell r="K215">
            <v>76761.399999999994</v>
          </cell>
          <cell r="L215">
            <v>0</v>
          </cell>
          <cell r="M215">
            <v>833709.11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2.3.3.1</v>
          </cell>
          <cell r="D216" t="str">
            <v>Papel de escritorio</v>
          </cell>
          <cell r="E216">
            <v>17000</v>
          </cell>
          <cell r="F216">
            <v>0</v>
          </cell>
          <cell r="G216">
            <v>0</v>
          </cell>
          <cell r="H216">
            <v>5367.82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17000</v>
          </cell>
          <cell r="F217">
            <v>0</v>
          </cell>
          <cell r="G217">
            <v>0</v>
          </cell>
          <cell r="H217">
            <v>5367.82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859471</v>
          </cell>
          <cell r="F218">
            <v>0</v>
          </cell>
          <cell r="G218">
            <v>0</v>
          </cell>
          <cell r="H218">
            <v>235844.18</v>
          </cell>
          <cell r="I218">
            <v>59539.5</v>
          </cell>
          <cell r="J218">
            <v>69489.37</v>
          </cell>
          <cell r="K218">
            <v>76761.399999999994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859471</v>
          </cell>
          <cell r="F219">
            <v>0</v>
          </cell>
          <cell r="G219">
            <v>0</v>
          </cell>
          <cell r="H219">
            <v>235844.18</v>
          </cell>
          <cell r="I219">
            <v>59539.5</v>
          </cell>
          <cell r="J219">
            <v>69489.37</v>
          </cell>
          <cell r="K219">
            <v>76761.399999999994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1363000</v>
          </cell>
          <cell r="F222">
            <v>0</v>
          </cell>
          <cell r="G222">
            <v>0</v>
          </cell>
          <cell r="H222">
            <v>401453.72</v>
          </cell>
          <cell r="I222">
            <v>362391</v>
          </cell>
          <cell r="J222">
            <v>26360.29</v>
          </cell>
          <cell r="K222">
            <v>0</v>
          </cell>
          <cell r="L222">
            <v>0</v>
          </cell>
          <cell r="M222">
            <v>833709.11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1363000</v>
          </cell>
          <cell r="F223">
            <v>0</v>
          </cell>
          <cell r="G223">
            <v>0</v>
          </cell>
          <cell r="H223">
            <v>401453.72</v>
          </cell>
          <cell r="I223">
            <v>362391</v>
          </cell>
          <cell r="J223">
            <v>26360.29</v>
          </cell>
          <cell r="K223">
            <v>0</v>
          </cell>
          <cell r="L223">
            <v>0</v>
          </cell>
          <cell r="M223">
            <v>833709.11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362391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362391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227354.99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18970.740000000002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227354.99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18970.740000000002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227354.99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18970.740000000002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6000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2510.09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6000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2510.09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6000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2510.09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490605.5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16000</v>
          </cell>
          <cell r="L240">
            <v>117745.20999999999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7600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1113.5899999999999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7000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1113.5899999999999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483005.5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16000</v>
          </cell>
          <cell r="L251">
            <v>116631.62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C252" t="str">
            <v>2.3.6.3.04</v>
          </cell>
          <cell r="D252" t="str">
            <v>Herramientas menores</v>
          </cell>
          <cell r="E252">
            <v>192750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109364.5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C253" t="str">
            <v>2.3.6.3.06</v>
          </cell>
          <cell r="D253" t="str">
            <v>Productos metálicos</v>
          </cell>
          <cell r="E253">
            <v>290255.5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16000</v>
          </cell>
          <cell r="L253">
            <v>7267.12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2.3.6.4</v>
          </cell>
          <cell r="D254" t="str">
            <v>Minerales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6314822.7999999998</v>
          </cell>
          <cell r="F256">
            <v>0</v>
          </cell>
          <cell r="G256">
            <v>0</v>
          </cell>
          <cell r="H256">
            <v>35202.44</v>
          </cell>
          <cell r="I256">
            <v>34666.589999999997</v>
          </cell>
          <cell r="J256">
            <v>796654.84</v>
          </cell>
          <cell r="K256">
            <v>244318.82</v>
          </cell>
          <cell r="L256">
            <v>1077758.08</v>
          </cell>
          <cell r="M256">
            <v>0</v>
          </cell>
          <cell r="N256">
            <v>14838.59</v>
          </cell>
          <cell r="O256">
            <v>0</v>
          </cell>
          <cell r="P256">
            <v>0</v>
          </cell>
          <cell r="Q256">
            <v>0</v>
          </cell>
        </row>
        <row r="257">
          <cell r="C257" t="str">
            <v>2.3.7.1</v>
          </cell>
          <cell r="D257" t="str">
            <v>Combustibles y Lubricantes</v>
          </cell>
          <cell r="E257">
            <v>4155100</v>
          </cell>
          <cell r="F257">
            <v>0</v>
          </cell>
          <cell r="G257">
            <v>0</v>
          </cell>
          <cell r="H257">
            <v>34482.400000000001</v>
          </cell>
          <cell r="I257">
            <v>20664</v>
          </cell>
          <cell r="J257">
            <v>11070</v>
          </cell>
          <cell r="K257">
            <v>0</v>
          </cell>
          <cell r="L257">
            <v>1059837</v>
          </cell>
          <cell r="M257">
            <v>0</v>
          </cell>
          <cell r="N257">
            <v>14838.59</v>
          </cell>
          <cell r="O257">
            <v>0</v>
          </cell>
          <cell r="P257">
            <v>0</v>
          </cell>
          <cell r="Q257">
            <v>0</v>
          </cell>
        </row>
        <row r="258">
          <cell r="C258" t="str">
            <v>2.3.7.1.01</v>
          </cell>
          <cell r="D258" t="str">
            <v>Gasolina</v>
          </cell>
          <cell r="E258">
            <v>2585600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2.3.7.1.02</v>
          </cell>
          <cell r="D259" t="str">
            <v>Gasoil</v>
          </cell>
          <cell r="E259">
            <v>1060000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1059837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C260" t="str">
            <v>2.3.7.1.04</v>
          </cell>
          <cell r="D260" t="str">
            <v>Gas GLP</v>
          </cell>
          <cell r="E260">
            <v>500000</v>
          </cell>
          <cell r="F260">
            <v>0</v>
          </cell>
          <cell r="G260">
            <v>0</v>
          </cell>
          <cell r="H260">
            <v>30258</v>
          </cell>
          <cell r="I260">
            <v>20664</v>
          </cell>
          <cell r="J260">
            <v>11070</v>
          </cell>
          <cell r="K260">
            <v>0</v>
          </cell>
          <cell r="L260">
            <v>0</v>
          </cell>
          <cell r="M260">
            <v>0</v>
          </cell>
          <cell r="N260">
            <v>14838.59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2.3.7.1.05</v>
          </cell>
          <cell r="D261" t="str">
            <v>Aceites y Grasas</v>
          </cell>
          <cell r="E261">
            <v>9500</v>
          </cell>
          <cell r="F261">
            <v>0</v>
          </cell>
          <cell r="G261">
            <v>0</v>
          </cell>
          <cell r="H261">
            <v>4224.3999999999996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2159722.7999999998</v>
          </cell>
          <cell r="F265">
            <v>0</v>
          </cell>
          <cell r="G265">
            <v>0</v>
          </cell>
          <cell r="H265">
            <v>720.04</v>
          </cell>
          <cell r="I265">
            <v>14002.59</v>
          </cell>
          <cell r="J265">
            <v>785584.84</v>
          </cell>
          <cell r="K265">
            <v>244318.82</v>
          </cell>
          <cell r="L265">
            <v>17921.080000000002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64801.8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171921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11814.75</v>
          </cell>
          <cell r="K268">
            <v>14100.82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2.3.7.2.04</v>
          </cell>
          <cell r="D269" t="str">
            <v>Abonos y fertilizantes</v>
          </cell>
          <cell r="E269">
            <v>10000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35000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4095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1818000</v>
          </cell>
          <cell r="F271">
            <v>0</v>
          </cell>
          <cell r="G271">
            <v>0</v>
          </cell>
          <cell r="H271">
            <v>0</v>
          </cell>
          <cell r="I271">
            <v>1577.19</v>
          </cell>
          <cell r="J271">
            <v>772546.1</v>
          </cell>
          <cell r="K271">
            <v>219066.6</v>
          </cell>
          <cell r="L271">
            <v>8142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60000</v>
          </cell>
          <cell r="F273">
            <v>0</v>
          </cell>
          <cell r="G273">
            <v>0</v>
          </cell>
          <cell r="H273">
            <v>720.04</v>
          </cell>
          <cell r="I273">
            <v>12425.4</v>
          </cell>
          <cell r="J273">
            <v>1223.99</v>
          </cell>
          <cell r="K273">
            <v>7056.4</v>
          </cell>
          <cell r="L273">
            <v>9779.08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C274" t="str">
            <v>2.3.9</v>
          </cell>
          <cell r="D274" t="str">
            <v>PRODUCTOS Y UTILES VARIOS</v>
          </cell>
          <cell r="E274">
            <v>15251274.079999998</v>
          </cell>
          <cell r="F274">
            <v>0</v>
          </cell>
          <cell r="G274">
            <v>0</v>
          </cell>
          <cell r="H274">
            <v>1099229.42</v>
          </cell>
          <cell r="I274">
            <v>121339.98</v>
          </cell>
          <cell r="J274">
            <v>204227.44</v>
          </cell>
          <cell r="K274">
            <v>799069.94</v>
          </cell>
          <cell r="L274">
            <v>636522.27</v>
          </cell>
          <cell r="M274">
            <v>583274</v>
          </cell>
          <cell r="N274">
            <v>630061.04999999993</v>
          </cell>
          <cell r="O274">
            <v>0</v>
          </cell>
          <cell r="P274">
            <v>0</v>
          </cell>
          <cell r="Q274">
            <v>0</v>
          </cell>
        </row>
        <row r="275">
          <cell r="C275" t="str">
            <v>2.3.9.1</v>
          </cell>
          <cell r="D275" t="str">
            <v xml:space="preserve">Material para limpieza </v>
          </cell>
          <cell r="E275">
            <v>2661764.34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63269.83</v>
          </cell>
          <cell r="K275">
            <v>278408.02</v>
          </cell>
          <cell r="L275">
            <v>0</v>
          </cell>
          <cell r="M275">
            <v>0</v>
          </cell>
          <cell r="N275">
            <v>15669.68</v>
          </cell>
          <cell r="O275">
            <v>0</v>
          </cell>
          <cell r="P275">
            <v>0</v>
          </cell>
          <cell r="Q275">
            <v>0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2559864.34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26842.400000000001</v>
          </cell>
          <cell r="K276">
            <v>275374</v>
          </cell>
          <cell r="L276">
            <v>0</v>
          </cell>
          <cell r="M276">
            <v>0</v>
          </cell>
          <cell r="N276">
            <v>15669.68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101900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36427.43</v>
          </cell>
          <cell r="K277">
            <v>3034.02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5489767.2999999998</v>
          </cell>
          <cell r="F278">
            <v>0</v>
          </cell>
          <cell r="G278">
            <v>0</v>
          </cell>
          <cell r="H278">
            <v>171895.03</v>
          </cell>
          <cell r="I278">
            <v>26054.98</v>
          </cell>
          <cell r="J278">
            <v>5664</v>
          </cell>
          <cell r="K278">
            <v>137390.38</v>
          </cell>
          <cell r="L278">
            <v>28360.99</v>
          </cell>
          <cell r="M278">
            <v>0</v>
          </cell>
          <cell r="N278">
            <v>17861.900000000001</v>
          </cell>
          <cell r="O278">
            <v>0</v>
          </cell>
          <cell r="P278">
            <v>0</v>
          </cell>
          <cell r="Q278">
            <v>0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5429371.5</v>
          </cell>
          <cell r="F279">
            <v>0</v>
          </cell>
          <cell r="G279">
            <v>0</v>
          </cell>
          <cell r="H279">
            <v>170833.03</v>
          </cell>
          <cell r="I279">
            <v>26054.98</v>
          </cell>
          <cell r="J279">
            <v>5664</v>
          </cell>
          <cell r="K279">
            <v>137390.38</v>
          </cell>
          <cell r="L279">
            <v>28360.99</v>
          </cell>
          <cell r="M279">
            <v>0</v>
          </cell>
          <cell r="N279">
            <v>17861.900000000001</v>
          </cell>
          <cell r="O279">
            <v>0</v>
          </cell>
          <cell r="P279">
            <v>0</v>
          </cell>
          <cell r="Q279">
            <v>0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60395.8</v>
          </cell>
          <cell r="F280">
            <v>0</v>
          </cell>
          <cell r="G280">
            <v>0</v>
          </cell>
          <cell r="H280">
            <v>1062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1433832.2400000002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1486.8</v>
          </cell>
          <cell r="K281">
            <v>34255.300000000003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1433832.2400000002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1486.8</v>
          </cell>
          <cell r="K282">
            <v>34255.300000000003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91695</v>
          </cell>
          <cell r="F283">
            <v>0</v>
          </cell>
          <cell r="G283">
            <v>0</v>
          </cell>
          <cell r="H283">
            <v>1180</v>
          </cell>
          <cell r="I283">
            <v>2655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91695</v>
          </cell>
          <cell r="F284">
            <v>0</v>
          </cell>
          <cell r="G284">
            <v>0</v>
          </cell>
          <cell r="H284">
            <v>1180</v>
          </cell>
          <cell r="I284">
            <v>2655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C285" t="str">
            <v>2.3.9.5</v>
          </cell>
          <cell r="D285" t="str">
            <v>Utiles de cocina y comedor</v>
          </cell>
          <cell r="E285">
            <v>500000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97807.13</v>
          </cell>
          <cell r="K285">
            <v>286045.75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500000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97807.13</v>
          </cell>
          <cell r="K286">
            <v>286045.75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2649673.2000000002</v>
          </cell>
          <cell r="F287">
            <v>0</v>
          </cell>
          <cell r="G287">
            <v>0</v>
          </cell>
          <cell r="H287">
            <v>891136</v>
          </cell>
          <cell r="I287">
            <v>0</v>
          </cell>
          <cell r="J287">
            <v>0</v>
          </cell>
          <cell r="K287">
            <v>3944.64</v>
          </cell>
          <cell r="L287">
            <v>303594.46999999997</v>
          </cell>
          <cell r="M287">
            <v>583274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2649673.2000000002</v>
          </cell>
          <cell r="F288">
            <v>0</v>
          </cell>
          <cell r="G288">
            <v>0</v>
          </cell>
          <cell r="H288">
            <v>891136</v>
          </cell>
          <cell r="I288">
            <v>0</v>
          </cell>
          <cell r="J288">
            <v>0</v>
          </cell>
          <cell r="K288">
            <v>3944.64</v>
          </cell>
          <cell r="L288">
            <v>303594.46999999997</v>
          </cell>
          <cell r="M288">
            <v>583274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30000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944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30000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944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524880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51718.11</v>
          </cell>
          <cell r="L291">
            <v>190734.12</v>
          </cell>
          <cell r="M291">
            <v>0</v>
          </cell>
          <cell r="N291">
            <v>30081.15</v>
          </cell>
          <cell r="O291">
            <v>0</v>
          </cell>
          <cell r="P291">
            <v>0</v>
          </cell>
          <cell r="Q291">
            <v>0</v>
          </cell>
        </row>
        <row r="292">
          <cell r="C292" t="str">
            <v>2.3.9.8.01</v>
          </cell>
          <cell r="D292" t="str">
            <v>Repuestos</v>
          </cell>
          <cell r="E292">
            <v>304880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11845.74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2.3.9.8.02</v>
          </cell>
          <cell r="D293" t="str">
            <v>Accesorios</v>
          </cell>
          <cell r="E293">
            <v>220000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51718.11</v>
          </cell>
          <cell r="L293">
            <v>178888.38</v>
          </cell>
          <cell r="M293">
            <v>0</v>
          </cell>
          <cell r="N293">
            <v>30081.15</v>
          </cell>
          <cell r="O293">
            <v>0</v>
          </cell>
          <cell r="P293">
            <v>0</v>
          </cell>
          <cell r="Q293">
            <v>0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1869662</v>
          </cell>
          <cell r="F294">
            <v>0</v>
          </cell>
          <cell r="G294">
            <v>0</v>
          </cell>
          <cell r="H294">
            <v>35018.39</v>
          </cell>
          <cell r="I294">
            <v>92630</v>
          </cell>
          <cell r="J294">
            <v>35999.68</v>
          </cell>
          <cell r="K294">
            <v>6363.74</v>
          </cell>
          <cell r="L294">
            <v>113832.69</v>
          </cell>
          <cell r="M294">
            <v>0</v>
          </cell>
          <cell r="N294">
            <v>566448.31999999995</v>
          </cell>
          <cell r="O294">
            <v>0</v>
          </cell>
          <cell r="P294">
            <v>0</v>
          </cell>
          <cell r="Q294">
            <v>0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25000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26398.25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330350</v>
          </cell>
          <cell r="F298">
            <v>0</v>
          </cell>
          <cell r="G298">
            <v>0</v>
          </cell>
          <cell r="H298">
            <v>23418.99</v>
          </cell>
          <cell r="I298">
            <v>89090</v>
          </cell>
          <cell r="J298">
            <v>0</v>
          </cell>
          <cell r="K298">
            <v>0</v>
          </cell>
          <cell r="L298">
            <v>60934.92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1514312</v>
          </cell>
          <cell r="F299">
            <v>0</v>
          </cell>
          <cell r="G299">
            <v>0</v>
          </cell>
          <cell r="H299">
            <v>11599.4</v>
          </cell>
          <cell r="I299">
            <v>3540</v>
          </cell>
          <cell r="J299">
            <v>35999.68</v>
          </cell>
          <cell r="K299">
            <v>6363.74</v>
          </cell>
          <cell r="L299">
            <v>26499.52</v>
          </cell>
          <cell r="M299">
            <v>0</v>
          </cell>
          <cell r="N299">
            <v>566448.31999999995</v>
          </cell>
          <cell r="O299">
            <v>0</v>
          </cell>
          <cell r="P299">
            <v>0</v>
          </cell>
          <cell r="Q299">
            <v>0</v>
          </cell>
        </row>
        <row r="300">
          <cell r="C300">
            <v>2.4</v>
          </cell>
          <cell r="D300" t="str">
            <v>TRANSFERENCIAS CORRIENTES</v>
          </cell>
          <cell r="E300">
            <v>0</v>
          </cell>
          <cell r="F300">
            <v>0</v>
          </cell>
          <cell r="G300">
            <v>408911.74</v>
          </cell>
          <cell r="H300">
            <v>-408911.74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0</v>
          </cell>
          <cell r="F319">
            <v>0</v>
          </cell>
          <cell r="G319">
            <v>408911.74</v>
          </cell>
          <cell r="H319">
            <v>-408911.74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0</v>
          </cell>
          <cell r="F322">
            <v>0</v>
          </cell>
          <cell r="G322">
            <v>408911.74</v>
          </cell>
          <cell r="H322">
            <v>-408911.74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0</v>
          </cell>
          <cell r="F323">
            <v>0</v>
          </cell>
          <cell r="G323">
            <v>408911.74</v>
          </cell>
          <cell r="H323">
            <v>-408911.74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4448589.4399999995</v>
          </cell>
          <cell r="F324">
            <v>0</v>
          </cell>
          <cell r="G324">
            <v>0</v>
          </cell>
          <cell r="H324">
            <v>42500.04</v>
          </cell>
          <cell r="I324">
            <v>0</v>
          </cell>
          <cell r="J324">
            <v>1447690.3399999999</v>
          </cell>
          <cell r="K324">
            <v>3476015.8600000003</v>
          </cell>
          <cell r="L324">
            <v>13983253.439999999</v>
          </cell>
          <cell r="M324">
            <v>41040.400000000001</v>
          </cell>
          <cell r="N324">
            <v>3988200.91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2.6.1</v>
          </cell>
          <cell r="D325" t="str">
            <v>MOBILIARIO Y EQUIPO</v>
          </cell>
          <cell r="E325">
            <v>552096.04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405319.99</v>
          </cell>
          <cell r="K325">
            <v>2990492.6500000004</v>
          </cell>
          <cell r="L325">
            <v>12477188.560000001</v>
          </cell>
          <cell r="M325">
            <v>41040.400000000001</v>
          </cell>
          <cell r="N325">
            <v>3988200.91</v>
          </cell>
          <cell r="O325">
            <v>0</v>
          </cell>
          <cell r="P325">
            <v>0</v>
          </cell>
          <cell r="Q325">
            <v>0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77800.040000000008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41040.400000000001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77800.040000000008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41040.400000000001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10000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405319.99</v>
          </cell>
          <cell r="K330">
            <v>2691253.18</v>
          </cell>
          <cell r="L330">
            <v>12477188.560000001</v>
          </cell>
          <cell r="M330">
            <v>0</v>
          </cell>
          <cell r="N330">
            <v>3988200.91</v>
          </cell>
          <cell r="O330">
            <v>0</v>
          </cell>
          <cell r="P330">
            <v>0</v>
          </cell>
          <cell r="Q330">
            <v>0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10000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405319.99</v>
          </cell>
          <cell r="K331">
            <v>2691253.18</v>
          </cell>
          <cell r="L331">
            <v>12477188.560000001</v>
          </cell>
          <cell r="M331">
            <v>0</v>
          </cell>
          <cell r="N331">
            <v>3988200.91</v>
          </cell>
          <cell r="O331">
            <v>0</v>
          </cell>
          <cell r="P331">
            <v>0</v>
          </cell>
          <cell r="Q331">
            <v>0</v>
          </cell>
        </row>
        <row r="332">
          <cell r="C332" t="str">
            <v>2.6.1.4</v>
          </cell>
          <cell r="D332" t="str">
            <v>Electrodomésticos</v>
          </cell>
          <cell r="E332">
            <v>411900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299239.46999999997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C333" t="str">
            <v>2.6.1.4.01</v>
          </cell>
          <cell r="D333" t="str">
            <v>Electrodomésticos</v>
          </cell>
          <cell r="E333">
            <v>411900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299239.46999999997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52396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52396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81985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96023.92</v>
          </cell>
          <cell r="K336">
            <v>0</v>
          </cell>
          <cell r="L336">
            <v>1366273.62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41985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64773.98</v>
          </cell>
          <cell r="K337">
            <v>0</v>
          </cell>
          <cell r="L337">
            <v>1366273.62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41985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64773.98</v>
          </cell>
          <cell r="K338">
            <v>0</v>
          </cell>
          <cell r="L338">
            <v>1366273.62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2.6.2.2</v>
          </cell>
          <cell r="D339" t="str">
            <v>Aparatos deportivos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31249.94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31249.94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40000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40000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420624.4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420624.4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420624.4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2.6.3.2</v>
          </cell>
          <cell r="D348" t="str">
            <v>Instrumental medico y de laboratio</v>
          </cell>
          <cell r="E348"/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0</v>
          </cell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</row>
        <row r="352">
          <cell r="C352" t="str">
            <v>2.6.4.1.01</v>
          </cell>
          <cell r="D352" t="str">
            <v>Automóviles y Camiones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2576131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946346.42999999993</v>
          </cell>
          <cell r="K355">
            <v>485523.21</v>
          </cell>
          <cell r="L355">
            <v>139791.26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24000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4956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24000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4956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50000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34022.94</v>
          </cell>
          <cell r="L358">
            <v>63424.3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50000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34022.94</v>
          </cell>
          <cell r="L359">
            <v>63424.3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1084567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453297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2.6.5.4.01</v>
          </cell>
          <cell r="D364" t="str">
            <v>Sistema de climatizacion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1084567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453297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448404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493049.43</v>
          </cell>
          <cell r="K366">
            <v>308674.02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448404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493049.43</v>
          </cell>
          <cell r="K367">
            <v>308674.02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119160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71410.960000000006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119160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71410.960000000006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 t="str">
            <v>2.6.5.8</v>
          </cell>
          <cell r="D372" t="str">
            <v>Otros equipos</v>
          </cell>
          <cell r="E372">
            <v>850000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142826.25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2.6.5.8.01</v>
          </cell>
          <cell r="D373" t="str">
            <v>Otros equipos</v>
          </cell>
          <cell r="E373">
            <v>850000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142826.25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817753</v>
          </cell>
          <cell r="F374">
            <v>0</v>
          </cell>
          <cell r="G374">
            <v>0</v>
          </cell>
          <cell r="H374">
            <v>42500.04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2.6.6.1</v>
          </cell>
          <cell r="D375" t="str">
            <v>Equipos de defensa</v>
          </cell>
          <cell r="E375">
            <v>746753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2.6.6.1.01</v>
          </cell>
          <cell r="D376" t="str">
            <v>Equipos de defensa</v>
          </cell>
          <cell r="E376">
            <v>746753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2.6.6.2</v>
          </cell>
          <cell r="D377" t="str">
            <v>Equipos de Seguridad</v>
          </cell>
          <cell r="E377">
            <v>71000</v>
          </cell>
          <cell r="F377">
            <v>0</v>
          </cell>
          <cell r="G377">
            <v>0</v>
          </cell>
          <cell r="H377">
            <v>42500.04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2.6.6.2.01</v>
          </cell>
          <cell r="D378" t="str">
            <v>Equipos de Seguridad</v>
          </cell>
          <cell r="E378">
            <v>71000</v>
          </cell>
          <cell r="F378">
            <v>0</v>
          </cell>
          <cell r="G378">
            <v>0</v>
          </cell>
          <cell r="H378">
            <v>42500.04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</v>
          </cell>
          <cell r="D399" t="str">
            <v>OBRAS EN EDIFICACIONES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01 7213"/>
      <sheetName val="Ejecución 03 7213"/>
      <sheetName val="Ejecución 04 7213"/>
      <sheetName val="Ejecución CONS 7213"/>
      <sheetName val="Ejecutado Devengado 2022"/>
      <sheetName val="7213 Ejecución OAI "/>
      <sheetName val="Resumen por FE"/>
    </sheetNames>
    <sheetDataSet>
      <sheetData sheetId="0"/>
      <sheetData sheetId="1"/>
      <sheetData sheetId="2"/>
      <sheetData sheetId="3"/>
      <sheetData sheetId="4"/>
      <sheetData sheetId="5">
        <row r="12">
          <cell r="E12">
            <v>71385866.010000005</v>
          </cell>
        </row>
      </sheetData>
      <sheetData sheetId="6"/>
      <sheetData sheetId="7"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6800000</v>
          </cell>
        </row>
        <row r="26">
          <cell r="E26">
            <v>0</v>
          </cell>
        </row>
        <row r="27">
          <cell r="E27">
            <v>5348.7699999999995</v>
          </cell>
        </row>
        <row r="28">
          <cell r="E28">
            <v>200000</v>
          </cell>
        </row>
        <row r="29">
          <cell r="E29">
            <v>0</v>
          </cell>
        </row>
        <row r="31">
          <cell r="E31">
            <v>23277.08</v>
          </cell>
        </row>
        <row r="32">
          <cell r="E32">
            <v>90462.739999999991</v>
          </cell>
        </row>
        <row r="33">
          <cell r="E33">
            <v>2903695.29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72494</v>
          </cell>
        </row>
        <row r="37">
          <cell r="E37">
            <v>215000</v>
          </cell>
        </row>
        <row r="38">
          <cell r="E38">
            <v>0</v>
          </cell>
        </row>
        <row r="39">
          <cell r="E39">
            <v>12870394.02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F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7">
          <cell r="E57">
            <v>38368652.530000001</v>
          </cell>
        </row>
        <row r="58">
          <cell r="E58">
            <v>8007134.1299999999</v>
          </cell>
        </row>
        <row r="59">
          <cell r="E59">
            <v>222544</v>
          </cell>
        </row>
        <row r="60">
          <cell r="E60">
            <v>5140</v>
          </cell>
        </row>
        <row r="61">
          <cell r="E61">
            <v>1601723.45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showGridLines="0" tabSelected="1" zoomScale="85" zoomScaleNormal="85" workbookViewId="0">
      <pane xSplit="2" ySplit="14" topLeftCell="C15" activePane="bottomRight" state="frozen"/>
      <selection pane="topRight" activeCell="D1" sqref="D1"/>
      <selection pane="bottomLeft" activeCell="A15" sqref="A15"/>
      <selection pane="bottomRight" sqref="A1:A1048576"/>
    </sheetView>
  </sheetViews>
  <sheetFormatPr baseColWidth="10" defaultColWidth="9.140625" defaultRowHeight="15" outlineLevelCol="1" x14ac:dyDescent="0.25"/>
  <cols>
    <col min="1" max="1" width="6" style="1" hidden="1" customWidth="1" outlineLevel="1"/>
    <col min="2" max="2" width="45.140625" style="31" customWidth="1" collapsed="1"/>
    <col min="3" max="3" width="16.140625" style="1" customWidth="1"/>
    <col min="4" max="4" width="16.7109375" style="1" customWidth="1"/>
    <col min="5" max="5" width="13.7109375" style="1" customWidth="1"/>
    <col min="6" max="11" width="16.42578125" style="1" bestFit="1" customWidth="1"/>
    <col min="12" max="12" width="15" style="1" customWidth="1"/>
    <col min="13" max="13" width="15.140625" style="1" customWidth="1"/>
    <col min="14" max="14" width="17.7109375" style="1" bestFit="1" customWidth="1"/>
    <col min="15" max="227" width="9.140625" style="1"/>
    <col min="228" max="228" width="49.28515625" style="1" bestFit="1" customWidth="1"/>
    <col min="229" max="229" width="25" style="1" customWidth="1"/>
    <col min="230" max="230" width="21.28515625" style="1" customWidth="1"/>
    <col min="231" max="231" width="16.28515625" style="1" bestFit="1" customWidth="1"/>
    <col min="232" max="232" width="17.85546875" style="1" bestFit="1" customWidth="1"/>
    <col min="233" max="233" width="18.5703125" style="1" bestFit="1" customWidth="1"/>
    <col min="234" max="237" width="17.42578125" style="1" bestFit="1" customWidth="1"/>
    <col min="238" max="238" width="17.42578125" style="1" customWidth="1"/>
    <col min="239" max="239" width="19.28515625" style="1" customWidth="1"/>
    <col min="240" max="240" width="17.5703125" style="1" bestFit="1" customWidth="1"/>
    <col min="241" max="241" width="18.28515625" style="1" customWidth="1"/>
    <col min="242" max="242" width="30.140625" style="1" customWidth="1"/>
    <col min="243" max="243" width="19" style="1" customWidth="1"/>
    <col min="244" max="244" width="20" style="1" customWidth="1"/>
    <col min="245" max="245" width="16.5703125" style="1" customWidth="1"/>
    <col min="246" max="246" width="16.42578125" style="1" customWidth="1"/>
    <col min="247" max="251" width="6" style="1" bestFit="1" customWidth="1"/>
    <col min="252" max="253" width="7" style="1" bestFit="1" customWidth="1"/>
    <col min="254" max="483" width="9.140625" style="1"/>
    <col min="484" max="484" width="49.28515625" style="1" bestFit="1" customWidth="1"/>
    <col min="485" max="485" width="25" style="1" customWidth="1"/>
    <col min="486" max="486" width="21.28515625" style="1" customWidth="1"/>
    <col min="487" max="487" width="16.28515625" style="1" bestFit="1" customWidth="1"/>
    <col min="488" max="488" width="17.85546875" style="1" bestFit="1" customWidth="1"/>
    <col min="489" max="489" width="18.5703125" style="1" bestFit="1" customWidth="1"/>
    <col min="490" max="493" width="17.42578125" style="1" bestFit="1" customWidth="1"/>
    <col min="494" max="494" width="17.42578125" style="1" customWidth="1"/>
    <col min="495" max="495" width="19.28515625" style="1" customWidth="1"/>
    <col min="496" max="496" width="17.5703125" style="1" bestFit="1" customWidth="1"/>
    <col min="497" max="497" width="18.28515625" style="1" customWidth="1"/>
    <col min="498" max="498" width="30.140625" style="1" customWidth="1"/>
    <col min="499" max="499" width="19" style="1" customWidth="1"/>
    <col min="500" max="500" width="20" style="1" customWidth="1"/>
    <col min="501" max="501" width="16.5703125" style="1" customWidth="1"/>
    <col min="502" max="502" width="16.42578125" style="1" customWidth="1"/>
    <col min="503" max="507" width="6" style="1" bestFit="1" customWidth="1"/>
    <col min="508" max="509" width="7" style="1" bestFit="1" customWidth="1"/>
    <col min="510" max="739" width="9.140625" style="1"/>
    <col min="740" max="740" width="49.28515625" style="1" bestFit="1" customWidth="1"/>
    <col min="741" max="741" width="25" style="1" customWidth="1"/>
    <col min="742" max="742" width="21.28515625" style="1" customWidth="1"/>
    <col min="743" max="743" width="16.28515625" style="1" bestFit="1" customWidth="1"/>
    <col min="744" max="744" width="17.85546875" style="1" bestFit="1" customWidth="1"/>
    <col min="745" max="745" width="18.5703125" style="1" bestFit="1" customWidth="1"/>
    <col min="746" max="749" width="17.42578125" style="1" bestFit="1" customWidth="1"/>
    <col min="750" max="750" width="17.42578125" style="1" customWidth="1"/>
    <col min="751" max="751" width="19.28515625" style="1" customWidth="1"/>
    <col min="752" max="752" width="17.5703125" style="1" bestFit="1" customWidth="1"/>
    <col min="753" max="753" width="18.28515625" style="1" customWidth="1"/>
    <col min="754" max="754" width="30.140625" style="1" customWidth="1"/>
    <col min="755" max="755" width="19" style="1" customWidth="1"/>
    <col min="756" max="756" width="20" style="1" customWidth="1"/>
    <col min="757" max="757" width="16.5703125" style="1" customWidth="1"/>
    <col min="758" max="758" width="16.42578125" style="1" customWidth="1"/>
    <col min="759" max="763" width="6" style="1" bestFit="1" customWidth="1"/>
    <col min="764" max="765" width="7" style="1" bestFit="1" customWidth="1"/>
    <col min="766" max="995" width="9.140625" style="1"/>
    <col min="996" max="996" width="49.28515625" style="1" bestFit="1" customWidth="1"/>
    <col min="997" max="997" width="25" style="1" customWidth="1"/>
    <col min="998" max="998" width="21.28515625" style="1" customWidth="1"/>
    <col min="999" max="999" width="16.28515625" style="1" bestFit="1" customWidth="1"/>
    <col min="1000" max="1000" width="17.85546875" style="1" bestFit="1" customWidth="1"/>
    <col min="1001" max="1001" width="18.5703125" style="1" bestFit="1" customWidth="1"/>
    <col min="1002" max="1005" width="17.42578125" style="1" bestFit="1" customWidth="1"/>
    <col min="1006" max="1006" width="17.42578125" style="1" customWidth="1"/>
    <col min="1007" max="1007" width="19.28515625" style="1" customWidth="1"/>
    <col min="1008" max="1008" width="17.5703125" style="1" bestFit="1" customWidth="1"/>
    <col min="1009" max="1009" width="18.28515625" style="1" customWidth="1"/>
    <col min="1010" max="1010" width="30.140625" style="1" customWidth="1"/>
    <col min="1011" max="1011" width="19" style="1" customWidth="1"/>
    <col min="1012" max="1012" width="20" style="1" customWidth="1"/>
    <col min="1013" max="1013" width="16.5703125" style="1" customWidth="1"/>
    <col min="1014" max="1014" width="16.42578125" style="1" customWidth="1"/>
    <col min="1015" max="1019" width="6" style="1" bestFit="1" customWidth="1"/>
    <col min="1020" max="1021" width="7" style="1" bestFit="1" customWidth="1"/>
    <col min="1022" max="1251" width="9.140625" style="1"/>
    <col min="1252" max="1252" width="49.28515625" style="1" bestFit="1" customWidth="1"/>
    <col min="1253" max="1253" width="25" style="1" customWidth="1"/>
    <col min="1254" max="1254" width="21.28515625" style="1" customWidth="1"/>
    <col min="1255" max="1255" width="16.28515625" style="1" bestFit="1" customWidth="1"/>
    <col min="1256" max="1256" width="17.85546875" style="1" bestFit="1" customWidth="1"/>
    <col min="1257" max="1257" width="18.5703125" style="1" bestFit="1" customWidth="1"/>
    <col min="1258" max="1261" width="17.42578125" style="1" bestFit="1" customWidth="1"/>
    <col min="1262" max="1262" width="17.42578125" style="1" customWidth="1"/>
    <col min="1263" max="1263" width="19.28515625" style="1" customWidth="1"/>
    <col min="1264" max="1264" width="17.5703125" style="1" bestFit="1" customWidth="1"/>
    <col min="1265" max="1265" width="18.28515625" style="1" customWidth="1"/>
    <col min="1266" max="1266" width="30.140625" style="1" customWidth="1"/>
    <col min="1267" max="1267" width="19" style="1" customWidth="1"/>
    <col min="1268" max="1268" width="20" style="1" customWidth="1"/>
    <col min="1269" max="1269" width="16.5703125" style="1" customWidth="1"/>
    <col min="1270" max="1270" width="16.42578125" style="1" customWidth="1"/>
    <col min="1271" max="1275" width="6" style="1" bestFit="1" customWidth="1"/>
    <col min="1276" max="1277" width="7" style="1" bestFit="1" customWidth="1"/>
    <col min="1278" max="1507" width="9.140625" style="1"/>
    <col min="1508" max="1508" width="49.28515625" style="1" bestFit="1" customWidth="1"/>
    <col min="1509" max="1509" width="25" style="1" customWidth="1"/>
    <col min="1510" max="1510" width="21.28515625" style="1" customWidth="1"/>
    <col min="1511" max="1511" width="16.28515625" style="1" bestFit="1" customWidth="1"/>
    <col min="1512" max="1512" width="17.85546875" style="1" bestFit="1" customWidth="1"/>
    <col min="1513" max="1513" width="18.5703125" style="1" bestFit="1" customWidth="1"/>
    <col min="1514" max="1517" width="17.42578125" style="1" bestFit="1" customWidth="1"/>
    <col min="1518" max="1518" width="17.42578125" style="1" customWidth="1"/>
    <col min="1519" max="1519" width="19.28515625" style="1" customWidth="1"/>
    <col min="1520" max="1520" width="17.5703125" style="1" bestFit="1" customWidth="1"/>
    <col min="1521" max="1521" width="18.28515625" style="1" customWidth="1"/>
    <col min="1522" max="1522" width="30.140625" style="1" customWidth="1"/>
    <col min="1523" max="1523" width="19" style="1" customWidth="1"/>
    <col min="1524" max="1524" width="20" style="1" customWidth="1"/>
    <col min="1525" max="1525" width="16.5703125" style="1" customWidth="1"/>
    <col min="1526" max="1526" width="16.42578125" style="1" customWidth="1"/>
    <col min="1527" max="1531" width="6" style="1" bestFit="1" customWidth="1"/>
    <col min="1532" max="1533" width="7" style="1" bestFit="1" customWidth="1"/>
    <col min="1534" max="1763" width="9.140625" style="1"/>
    <col min="1764" max="1764" width="49.28515625" style="1" bestFit="1" customWidth="1"/>
    <col min="1765" max="1765" width="25" style="1" customWidth="1"/>
    <col min="1766" max="1766" width="21.28515625" style="1" customWidth="1"/>
    <col min="1767" max="1767" width="16.28515625" style="1" bestFit="1" customWidth="1"/>
    <col min="1768" max="1768" width="17.85546875" style="1" bestFit="1" customWidth="1"/>
    <col min="1769" max="1769" width="18.5703125" style="1" bestFit="1" customWidth="1"/>
    <col min="1770" max="1773" width="17.42578125" style="1" bestFit="1" customWidth="1"/>
    <col min="1774" max="1774" width="17.42578125" style="1" customWidth="1"/>
    <col min="1775" max="1775" width="19.28515625" style="1" customWidth="1"/>
    <col min="1776" max="1776" width="17.5703125" style="1" bestFit="1" customWidth="1"/>
    <col min="1777" max="1777" width="18.28515625" style="1" customWidth="1"/>
    <col min="1778" max="1778" width="30.140625" style="1" customWidth="1"/>
    <col min="1779" max="1779" width="19" style="1" customWidth="1"/>
    <col min="1780" max="1780" width="20" style="1" customWidth="1"/>
    <col min="1781" max="1781" width="16.5703125" style="1" customWidth="1"/>
    <col min="1782" max="1782" width="16.42578125" style="1" customWidth="1"/>
    <col min="1783" max="1787" width="6" style="1" bestFit="1" customWidth="1"/>
    <col min="1788" max="1789" width="7" style="1" bestFit="1" customWidth="1"/>
    <col min="1790" max="2019" width="9.140625" style="1"/>
    <col min="2020" max="2020" width="49.28515625" style="1" bestFit="1" customWidth="1"/>
    <col min="2021" max="2021" width="25" style="1" customWidth="1"/>
    <col min="2022" max="2022" width="21.28515625" style="1" customWidth="1"/>
    <col min="2023" max="2023" width="16.28515625" style="1" bestFit="1" customWidth="1"/>
    <col min="2024" max="2024" width="17.85546875" style="1" bestFit="1" customWidth="1"/>
    <col min="2025" max="2025" width="18.5703125" style="1" bestFit="1" customWidth="1"/>
    <col min="2026" max="2029" width="17.42578125" style="1" bestFit="1" customWidth="1"/>
    <col min="2030" max="2030" width="17.42578125" style="1" customWidth="1"/>
    <col min="2031" max="2031" width="19.28515625" style="1" customWidth="1"/>
    <col min="2032" max="2032" width="17.5703125" style="1" bestFit="1" customWidth="1"/>
    <col min="2033" max="2033" width="18.28515625" style="1" customWidth="1"/>
    <col min="2034" max="2034" width="30.140625" style="1" customWidth="1"/>
    <col min="2035" max="2035" width="19" style="1" customWidth="1"/>
    <col min="2036" max="2036" width="20" style="1" customWidth="1"/>
    <col min="2037" max="2037" width="16.5703125" style="1" customWidth="1"/>
    <col min="2038" max="2038" width="16.42578125" style="1" customWidth="1"/>
    <col min="2039" max="2043" width="6" style="1" bestFit="1" customWidth="1"/>
    <col min="2044" max="2045" width="7" style="1" bestFit="1" customWidth="1"/>
    <col min="2046" max="2275" width="9.140625" style="1"/>
    <col min="2276" max="2276" width="49.28515625" style="1" bestFit="1" customWidth="1"/>
    <col min="2277" max="2277" width="25" style="1" customWidth="1"/>
    <col min="2278" max="2278" width="21.28515625" style="1" customWidth="1"/>
    <col min="2279" max="2279" width="16.28515625" style="1" bestFit="1" customWidth="1"/>
    <col min="2280" max="2280" width="17.85546875" style="1" bestFit="1" customWidth="1"/>
    <col min="2281" max="2281" width="18.5703125" style="1" bestFit="1" customWidth="1"/>
    <col min="2282" max="2285" width="17.42578125" style="1" bestFit="1" customWidth="1"/>
    <col min="2286" max="2286" width="17.42578125" style="1" customWidth="1"/>
    <col min="2287" max="2287" width="19.28515625" style="1" customWidth="1"/>
    <col min="2288" max="2288" width="17.5703125" style="1" bestFit="1" customWidth="1"/>
    <col min="2289" max="2289" width="18.28515625" style="1" customWidth="1"/>
    <col min="2290" max="2290" width="30.140625" style="1" customWidth="1"/>
    <col min="2291" max="2291" width="19" style="1" customWidth="1"/>
    <col min="2292" max="2292" width="20" style="1" customWidth="1"/>
    <col min="2293" max="2293" width="16.5703125" style="1" customWidth="1"/>
    <col min="2294" max="2294" width="16.42578125" style="1" customWidth="1"/>
    <col min="2295" max="2299" width="6" style="1" bestFit="1" customWidth="1"/>
    <col min="2300" max="2301" width="7" style="1" bestFit="1" customWidth="1"/>
    <col min="2302" max="2531" width="9.140625" style="1"/>
    <col min="2532" max="2532" width="49.28515625" style="1" bestFit="1" customWidth="1"/>
    <col min="2533" max="2533" width="25" style="1" customWidth="1"/>
    <col min="2534" max="2534" width="21.28515625" style="1" customWidth="1"/>
    <col min="2535" max="2535" width="16.28515625" style="1" bestFit="1" customWidth="1"/>
    <col min="2536" max="2536" width="17.85546875" style="1" bestFit="1" customWidth="1"/>
    <col min="2537" max="2537" width="18.5703125" style="1" bestFit="1" customWidth="1"/>
    <col min="2538" max="2541" width="17.42578125" style="1" bestFit="1" customWidth="1"/>
    <col min="2542" max="2542" width="17.42578125" style="1" customWidth="1"/>
    <col min="2543" max="2543" width="19.28515625" style="1" customWidth="1"/>
    <col min="2544" max="2544" width="17.5703125" style="1" bestFit="1" customWidth="1"/>
    <col min="2545" max="2545" width="18.28515625" style="1" customWidth="1"/>
    <col min="2546" max="2546" width="30.140625" style="1" customWidth="1"/>
    <col min="2547" max="2547" width="19" style="1" customWidth="1"/>
    <col min="2548" max="2548" width="20" style="1" customWidth="1"/>
    <col min="2549" max="2549" width="16.5703125" style="1" customWidth="1"/>
    <col min="2550" max="2550" width="16.42578125" style="1" customWidth="1"/>
    <col min="2551" max="2555" width="6" style="1" bestFit="1" customWidth="1"/>
    <col min="2556" max="2557" width="7" style="1" bestFit="1" customWidth="1"/>
    <col min="2558" max="2787" width="9.140625" style="1"/>
    <col min="2788" max="2788" width="49.28515625" style="1" bestFit="1" customWidth="1"/>
    <col min="2789" max="2789" width="25" style="1" customWidth="1"/>
    <col min="2790" max="2790" width="21.28515625" style="1" customWidth="1"/>
    <col min="2791" max="2791" width="16.28515625" style="1" bestFit="1" customWidth="1"/>
    <col min="2792" max="2792" width="17.85546875" style="1" bestFit="1" customWidth="1"/>
    <col min="2793" max="2793" width="18.5703125" style="1" bestFit="1" customWidth="1"/>
    <col min="2794" max="2797" width="17.42578125" style="1" bestFit="1" customWidth="1"/>
    <col min="2798" max="2798" width="17.42578125" style="1" customWidth="1"/>
    <col min="2799" max="2799" width="19.28515625" style="1" customWidth="1"/>
    <col min="2800" max="2800" width="17.5703125" style="1" bestFit="1" customWidth="1"/>
    <col min="2801" max="2801" width="18.28515625" style="1" customWidth="1"/>
    <col min="2802" max="2802" width="30.140625" style="1" customWidth="1"/>
    <col min="2803" max="2803" width="19" style="1" customWidth="1"/>
    <col min="2804" max="2804" width="20" style="1" customWidth="1"/>
    <col min="2805" max="2805" width="16.5703125" style="1" customWidth="1"/>
    <col min="2806" max="2806" width="16.42578125" style="1" customWidth="1"/>
    <col min="2807" max="2811" width="6" style="1" bestFit="1" customWidth="1"/>
    <col min="2812" max="2813" width="7" style="1" bestFit="1" customWidth="1"/>
    <col min="2814" max="3043" width="9.140625" style="1"/>
    <col min="3044" max="3044" width="49.28515625" style="1" bestFit="1" customWidth="1"/>
    <col min="3045" max="3045" width="25" style="1" customWidth="1"/>
    <col min="3046" max="3046" width="21.28515625" style="1" customWidth="1"/>
    <col min="3047" max="3047" width="16.28515625" style="1" bestFit="1" customWidth="1"/>
    <col min="3048" max="3048" width="17.85546875" style="1" bestFit="1" customWidth="1"/>
    <col min="3049" max="3049" width="18.5703125" style="1" bestFit="1" customWidth="1"/>
    <col min="3050" max="3053" width="17.42578125" style="1" bestFit="1" customWidth="1"/>
    <col min="3054" max="3054" width="17.42578125" style="1" customWidth="1"/>
    <col min="3055" max="3055" width="19.28515625" style="1" customWidth="1"/>
    <col min="3056" max="3056" width="17.5703125" style="1" bestFit="1" customWidth="1"/>
    <col min="3057" max="3057" width="18.28515625" style="1" customWidth="1"/>
    <col min="3058" max="3058" width="30.140625" style="1" customWidth="1"/>
    <col min="3059" max="3059" width="19" style="1" customWidth="1"/>
    <col min="3060" max="3060" width="20" style="1" customWidth="1"/>
    <col min="3061" max="3061" width="16.5703125" style="1" customWidth="1"/>
    <col min="3062" max="3062" width="16.42578125" style="1" customWidth="1"/>
    <col min="3063" max="3067" width="6" style="1" bestFit="1" customWidth="1"/>
    <col min="3068" max="3069" width="7" style="1" bestFit="1" customWidth="1"/>
    <col min="3070" max="3299" width="9.140625" style="1"/>
    <col min="3300" max="3300" width="49.28515625" style="1" bestFit="1" customWidth="1"/>
    <col min="3301" max="3301" width="25" style="1" customWidth="1"/>
    <col min="3302" max="3302" width="21.28515625" style="1" customWidth="1"/>
    <col min="3303" max="3303" width="16.28515625" style="1" bestFit="1" customWidth="1"/>
    <col min="3304" max="3304" width="17.85546875" style="1" bestFit="1" customWidth="1"/>
    <col min="3305" max="3305" width="18.5703125" style="1" bestFit="1" customWidth="1"/>
    <col min="3306" max="3309" width="17.42578125" style="1" bestFit="1" customWidth="1"/>
    <col min="3310" max="3310" width="17.42578125" style="1" customWidth="1"/>
    <col min="3311" max="3311" width="19.28515625" style="1" customWidth="1"/>
    <col min="3312" max="3312" width="17.5703125" style="1" bestFit="1" customWidth="1"/>
    <col min="3313" max="3313" width="18.28515625" style="1" customWidth="1"/>
    <col min="3314" max="3314" width="30.140625" style="1" customWidth="1"/>
    <col min="3315" max="3315" width="19" style="1" customWidth="1"/>
    <col min="3316" max="3316" width="20" style="1" customWidth="1"/>
    <col min="3317" max="3317" width="16.5703125" style="1" customWidth="1"/>
    <col min="3318" max="3318" width="16.42578125" style="1" customWidth="1"/>
    <col min="3319" max="3323" width="6" style="1" bestFit="1" customWidth="1"/>
    <col min="3324" max="3325" width="7" style="1" bestFit="1" customWidth="1"/>
    <col min="3326" max="3555" width="9.140625" style="1"/>
    <col min="3556" max="3556" width="49.28515625" style="1" bestFit="1" customWidth="1"/>
    <col min="3557" max="3557" width="25" style="1" customWidth="1"/>
    <col min="3558" max="3558" width="21.28515625" style="1" customWidth="1"/>
    <col min="3559" max="3559" width="16.28515625" style="1" bestFit="1" customWidth="1"/>
    <col min="3560" max="3560" width="17.85546875" style="1" bestFit="1" customWidth="1"/>
    <col min="3561" max="3561" width="18.5703125" style="1" bestFit="1" customWidth="1"/>
    <col min="3562" max="3565" width="17.42578125" style="1" bestFit="1" customWidth="1"/>
    <col min="3566" max="3566" width="17.42578125" style="1" customWidth="1"/>
    <col min="3567" max="3567" width="19.28515625" style="1" customWidth="1"/>
    <col min="3568" max="3568" width="17.5703125" style="1" bestFit="1" customWidth="1"/>
    <col min="3569" max="3569" width="18.28515625" style="1" customWidth="1"/>
    <col min="3570" max="3570" width="30.140625" style="1" customWidth="1"/>
    <col min="3571" max="3571" width="19" style="1" customWidth="1"/>
    <col min="3572" max="3572" width="20" style="1" customWidth="1"/>
    <col min="3573" max="3573" width="16.5703125" style="1" customWidth="1"/>
    <col min="3574" max="3574" width="16.42578125" style="1" customWidth="1"/>
    <col min="3575" max="3579" width="6" style="1" bestFit="1" customWidth="1"/>
    <col min="3580" max="3581" width="7" style="1" bestFit="1" customWidth="1"/>
    <col min="3582" max="3811" width="9.140625" style="1"/>
    <col min="3812" max="3812" width="49.28515625" style="1" bestFit="1" customWidth="1"/>
    <col min="3813" max="3813" width="25" style="1" customWidth="1"/>
    <col min="3814" max="3814" width="21.28515625" style="1" customWidth="1"/>
    <col min="3815" max="3815" width="16.28515625" style="1" bestFit="1" customWidth="1"/>
    <col min="3816" max="3816" width="17.85546875" style="1" bestFit="1" customWidth="1"/>
    <col min="3817" max="3817" width="18.5703125" style="1" bestFit="1" customWidth="1"/>
    <col min="3818" max="3821" width="17.42578125" style="1" bestFit="1" customWidth="1"/>
    <col min="3822" max="3822" width="17.42578125" style="1" customWidth="1"/>
    <col min="3823" max="3823" width="19.28515625" style="1" customWidth="1"/>
    <col min="3824" max="3824" width="17.5703125" style="1" bestFit="1" customWidth="1"/>
    <col min="3825" max="3825" width="18.28515625" style="1" customWidth="1"/>
    <col min="3826" max="3826" width="30.140625" style="1" customWidth="1"/>
    <col min="3827" max="3827" width="19" style="1" customWidth="1"/>
    <col min="3828" max="3828" width="20" style="1" customWidth="1"/>
    <col min="3829" max="3829" width="16.5703125" style="1" customWidth="1"/>
    <col min="3830" max="3830" width="16.42578125" style="1" customWidth="1"/>
    <col min="3831" max="3835" width="6" style="1" bestFit="1" customWidth="1"/>
    <col min="3836" max="3837" width="7" style="1" bestFit="1" customWidth="1"/>
    <col min="3838" max="4067" width="9.140625" style="1"/>
    <col min="4068" max="4068" width="49.28515625" style="1" bestFit="1" customWidth="1"/>
    <col min="4069" max="4069" width="25" style="1" customWidth="1"/>
    <col min="4070" max="4070" width="21.28515625" style="1" customWidth="1"/>
    <col min="4071" max="4071" width="16.28515625" style="1" bestFit="1" customWidth="1"/>
    <col min="4072" max="4072" width="17.85546875" style="1" bestFit="1" customWidth="1"/>
    <col min="4073" max="4073" width="18.5703125" style="1" bestFit="1" customWidth="1"/>
    <col min="4074" max="4077" width="17.42578125" style="1" bestFit="1" customWidth="1"/>
    <col min="4078" max="4078" width="17.42578125" style="1" customWidth="1"/>
    <col min="4079" max="4079" width="19.28515625" style="1" customWidth="1"/>
    <col min="4080" max="4080" width="17.5703125" style="1" bestFit="1" customWidth="1"/>
    <col min="4081" max="4081" width="18.28515625" style="1" customWidth="1"/>
    <col min="4082" max="4082" width="30.140625" style="1" customWidth="1"/>
    <col min="4083" max="4083" width="19" style="1" customWidth="1"/>
    <col min="4084" max="4084" width="20" style="1" customWidth="1"/>
    <col min="4085" max="4085" width="16.5703125" style="1" customWidth="1"/>
    <col min="4086" max="4086" width="16.42578125" style="1" customWidth="1"/>
    <col min="4087" max="4091" width="6" style="1" bestFit="1" customWidth="1"/>
    <col min="4092" max="4093" width="7" style="1" bestFit="1" customWidth="1"/>
    <col min="4094" max="4323" width="9.140625" style="1"/>
    <col min="4324" max="4324" width="49.28515625" style="1" bestFit="1" customWidth="1"/>
    <col min="4325" max="4325" width="25" style="1" customWidth="1"/>
    <col min="4326" max="4326" width="21.28515625" style="1" customWidth="1"/>
    <col min="4327" max="4327" width="16.28515625" style="1" bestFit="1" customWidth="1"/>
    <col min="4328" max="4328" width="17.85546875" style="1" bestFit="1" customWidth="1"/>
    <col min="4329" max="4329" width="18.5703125" style="1" bestFit="1" customWidth="1"/>
    <col min="4330" max="4333" width="17.42578125" style="1" bestFit="1" customWidth="1"/>
    <col min="4334" max="4334" width="17.42578125" style="1" customWidth="1"/>
    <col min="4335" max="4335" width="19.28515625" style="1" customWidth="1"/>
    <col min="4336" max="4336" width="17.5703125" style="1" bestFit="1" customWidth="1"/>
    <col min="4337" max="4337" width="18.28515625" style="1" customWidth="1"/>
    <col min="4338" max="4338" width="30.140625" style="1" customWidth="1"/>
    <col min="4339" max="4339" width="19" style="1" customWidth="1"/>
    <col min="4340" max="4340" width="20" style="1" customWidth="1"/>
    <col min="4341" max="4341" width="16.5703125" style="1" customWidth="1"/>
    <col min="4342" max="4342" width="16.42578125" style="1" customWidth="1"/>
    <col min="4343" max="4347" width="6" style="1" bestFit="1" customWidth="1"/>
    <col min="4348" max="4349" width="7" style="1" bestFit="1" customWidth="1"/>
    <col min="4350" max="4579" width="9.140625" style="1"/>
    <col min="4580" max="4580" width="49.28515625" style="1" bestFit="1" customWidth="1"/>
    <col min="4581" max="4581" width="25" style="1" customWidth="1"/>
    <col min="4582" max="4582" width="21.28515625" style="1" customWidth="1"/>
    <col min="4583" max="4583" width="16.28515625" style="1" bestFit="1" customWidth="1"/>
    <col min="4584" max="4584" width="17.85546875" style="1" bestFit="1" customWidth="1"/>
    <col min="4585" max="4585" width="18.5703125" style="1" bestFit="1" customWidth="1"/>
    <col min="4586" max="4589" width="17.42578125" style="1" bestFit="1" customWidth="1"/>
    <col min="4590" max="4590" width="17.42578125" style="1" customWidth="1"/>
    <col min="4591" max="4591" width="19.28515625" style="1" customWidth="1"/>
    <col min="4592" max="4592" width="17.5703125" style="1" bestFit="1" customWidth="1"/>
    <col min="4593" max="4593" width="18.28515625" style="1" customWidth="1"/>
    <col min="4594" max="4594" width="30.140625" style="1" customWidth="1"/>
    <col min="4595" max="4595" width="19" style="1" customWidth="1"/>
    <col min="4596" max="4596" width="20" style="1" customWidth="1"/>
    <col min="4597" max="4597" width="16.5703125" style="1" customWidth="1"/>
    <col min="4598" max="4598" width="16.42578125" style="1" customWidth="1"/>
    <col min="4599" max="4603" width="6" style="1" bestFit="1" customWidth="1"/>
    <col min="4604" max="4605" width="7" style="1" bestFit="1" customWidth="1"/>
    <col min="4606" max="4835" width="9.140625" style="1"/>
    <col min="4836" max="4836" width="49.28515625" style="1" bestFit="1" customWidth="1"/>
    <col min="4837" max="4837" width="25" style="1" customWidth="1"/>
    <col min="4838" max="4838" width="21.28515625" style="1" customWidth="1"/>
    <col min="4839" max="4839" width="16.28515625" style="1" bestFit="1" customWidth="1"/>
    <col min="4840" max="4840" width="17.85546875" style="1" bestFit="1" customWidth="1"/>
    <col min="4841" max="4841" width="18.5703125" style="1" bestFit="1" customWidth="1"/>
    <col min="4842" max="4845" width="17.42578125" style="1" bestFit="1" customWidth="1"/>
    <col min="4846" max="4846" width="17.42578125" style="1" customWidth="1"/>
    <col min="4847" max="4847" width="19.28515625" style="1" customWidth="1"/>
    <col min="4848" max="4848" width="17.5703125" style="1" bestFit="1" customWidth="1"/>
    <col min="4849" max="4849" width="18.28515625" style="1" customWidth="1"/>
    <col min="4850" max="4850" width="30.140625" style="1" customWidth="1"/>
    <col min="4851" max="4851" width="19" style="1" customWidth="1"/>
    <col min="4852" max="4852" width="20" style="1" customWidth="1"/>
    <col min="4853" max="4853" width="16.5703125" style="1" customWidth="1"/>
    <col min="4854" max="4854" width="16.42578125" style="1" customWidth="1"/>
    <col min="4855" max="4859" width="6" style="1" bestFit="1" customWidth="1"/>
    <col min="4860" max="4861" width="7" style="1" bestFit="1" customWidth="1"/>
    <col min="4862" max="5091" width="9.140625" style="1"/>
    <col min="5092" max="5092" width="49.28515625" style="1" bestFit="1" customWidth="1"/>
    <col min="5093" max="5093" width="25" style="1" customWidth="1"/>
    <col min="5094" max="5094" width="21.28515625" style="1" customWidth="1"/>
    <col min="5095" max="5095" width="16.28515625" style="1" bestFit="1" customWidth="1"/>
    <col min="5096" max="5096" width="17.85546875" style="1" bestFit="1" customWidth="1"/>
    <col min="5097" max="5097" width="18.5703125" style="1" bestFit="1" customWidth="1"/>
    <col min="5098" max="5101" width="17.42578125" style="1" bestFit="1" customWidth="1"/>
    <col min="5102" max="5102" width="17.42578125" style="1" customWidth="1"/>
    <col min="5103" max="5103" width="19.28515625" style="1" customWidth="1"/>
    <col min="5104" max="5104" width="17.5703125" style="1" bestFit="1" customWidth="1"/>
    <col min="5105" max="5105" width="18.28515625" style="1" customWidth="1"/>
    <col min="5106" max="5106" width="30.140625" style="1" customWidth="1"/>
    <col min="5107" max="5107" width="19" style="1" customWidth="1"/>
    <col min="5108" max="5108" width="20" style="1" customWidth="1"/>
    <col min="5109" max="5109" width="16.5703125" style="1" customWidth="1"/>
    <col min="5110" max="5110" width="16.42578125" style="1" customWidth="1"/>
    <col min="5111" max="5115" width="6" style="1" bestFit="1" customWidth="1"/>
    <col min="5116" max="5117" width="7" style="1" bestFit="1" customWidth="1"/>
    <col min="5118" max="5347" width="9.140625" style="1"/>
    <col min="5348" max="5348" width="49.28515625" style="1" bestFit="1" customWidth="1"/>
    <col min="5349" max="5349" width="25" style="1" customWidth="1"/>
    <col min="5350" max="5350" width="21.28515625" style="1" customWidth="1"/>
    <col min="5351" max="5351" width="16.28515625" style="1" bestFit="1" customWidth="1"/>
    <col min="5352" max="5352" width="17.85546875" style="1" bestFit="1" customWidth="1"/>
    <col min="5353" max="5353" width="18.5703125" style="1" bestFit="1" customWidth="1"/>
    <col min="5354" max="5357" width="17.42578125" style="1" bestFit="1" customWidth="1"/>
    <col min="5358" max="5358" width="17.42578125" style="1" customWidth="1"/>
    <col min="5359" max="5359" width="19.28515625" style="1" customWidth="1"/>
    <col min="5360" max="5360" width="17.5703125" style="1" bestFit="1" customWidth="1"/>
    <col min="5361" max="5361" width="18.28515625" style="1" customWidth="1"/>
    <col min="5362" max="5362" width="30.140625" style="1" customWidth="1"/>
    <col min="5363" max="5363" width="19" style="1" customWidth="1"/>
    <col min="5364" max="5364" width="20" style="1" customWidth="1"/>
    <col min="5365" max="5365" width="16.5703125" style="1" customWidth="1"/>
    <col min="5366" max="5366" width="16.42578125" style="1" customWidth="1"/>
    <col min="5367" max="5371" width="6" style="1" bestFit="1" customWidth="1"/>
    <col min="5372" max="5373" width="7" style="1" bestFit="1" customWidth="1"/>
    <col min="5374" max="5603" width="9.140625" style="1"/>
    <col min="5604" max="5604" width="49.28515625" style="1" bestFit="1" customWidth="1"/>
    <col min="5605" max="5605" width="25" style="1" customWidth="1"/>
    <col min="5606" max="5606" width="21.28515625" style="1" customWidth="1"/>
    <col min="5607" max="5607" width="16.28515625" style="1" bestFit="1" customWidth="1"/>
    <col min="5608" max="5608" width="17.85546875" style="1" bestFit="1" customWidth="1"/>
    <col min="5609" max="5609" width="18.5703125" style="1" bestFit="1" customWidth="1"/>
    <col min="5610" max="5613" width="17.42578125" style="1" bestFit="1" customWidth="1"/>
    <col min="5614" max="5614" width="17.42578125" style="1" customWidth="1"/>
    <col min="5615" max="5615" width="19.28515625" style="1" customWidth="1"/>
    <col min="5616" max="5616" width="17.5703125" style="1" bestFit="1" customWidth="1"/>
    <col min="5617" max="5617" width="18.28515625" style="1" customWidth="1"/>
    <col min="5618" max="5618" width="30.140625" style="1" customWidth="1"/>
    <col min="5619" max="5619" width="19" style="1" customWidth="1"/>
    <col min="5620" max="5620" width="20" style="1" customWidth="1"/>
    <col min="5621" max="5621" width="16.5703125" style="1" customWidth="1"/>
    <col min="5622" max="5622" width="16.42578125" style="1" customWidth="1"/>
    <col min="5623" max="5627" width="6" style="1" bestFit="1" customWidth="1"/>
    <col min="5628" max="5629" width="7" style="1" bestFit="1" customWidth="1"/>
    <col min="5630" max="5859" width="9.140625" style="1"/>
    <col min="5860" max="5860" width="49.28515625" style="1" bestFit="1" customWidth="1"/>
    <col min="5861" max="5861" width="25" style="1" customWidth="1"/>
    <col min="5862" max="5862" width="21.28515625" style="1" customWidth="1"/>
    <col min="5863" max="5863" width="16.28515625" style="1" bestFit="1" customWidth="1"/>
    <col min="5864" max="5864" width="17.85546875" style="1" bestFit="1" customWidth="1"/>
    <col min="5865" max="5865" width="18.5703125" style="1" bestFit="1" customWidth="1"/>
    <col min="5866" max="5869" width="17.42578125" style="1" bestFit="1" customWidth="1"/>
    <col min="5870" max="5870" width="17.42578125" style="1" customWidth="1"/>
    <col min="5871" max="5871" width="19.28515625" style="1" customWidth="1"/>
    <col min="5872" max="5872" width="17.5703125" style="1" bestFit="1" customWidth="1"/>
    <col min="5873" max="5873" width="18.28515625" style="1" customWidth="1"/>
    <col min="5874" max="5874" width="30.140625" style="1" customWidth="1"/>
    <col min="5875" max="5875" width="19" style="1" customWidth="1"/>
    <col min="5876" max="5876" width="20" style="1" customWidth="1"/>
    <col min="5877" max="5877" width="16.5703125" style="1" customWidth="1"/>
    <col min="5878" max="5878" width="16.42578125" style="1" customWidth="1"/>
    <col min="5879" max="5883" width="6" style="1" bestFit="1" customWidth="1"/>
    <col min="5884" max="5885" width="7" style="1" bestFit="1" customWidth="1"/>
    <col min="5886" max="6115" width="9.140625" style="1"/>
    <col min="6116" max="6116" width="49.28515625" style="1" bestFit="1" customWidth="1"/>
    <col min="6117" max="6117" width="25" style="1" customWidth="1"/>
    <col min="6118" max="6118" width="21.28515625" style="1" customWidth="1"/>
    <col min="6119" max="6119" width="16.28515625" style="1" bestFit="1" customWidth="1"/>
    <col min="6120" max="6120" width="17.85546875" style="1" bestFit="1" customWidth="1"/>
    <col min="6121" max="6121" width="18.5703125" style="1" bestFit="1" customWidth="1"/>
    <col min="6122" max="6125" width="17.42578125" style="1" bestFit="1" customWidth="1"/>
    <col min="6126" max="6126" width="17.42578125" style="1" customWidth="1"/>
    <col min="6127" max="6127" width="19.28515625" style="1" customWidth="1"/>
    <col min="6128" max="6128" width="17.5703125" style="1" bestFit="1" customWidth="1"/>
    <col min="6129" max="6129" width="18.28515625" style="1" customWidth="1"/>
    <col min="6130" max="6130" width="30.140625" style="1" customWidth="1"/>
    <col min="6131" max="6131" width="19" style="1" customWidth="1"/>
    <col min="6132" max="6132" width="20" style="1" customWidth="1"/>
    <col min="6133" max="6133" width="16.5703125" style="1" customWidth="1"/>
    <col min="6134" max="6134" width="16.42578125" style="1" customWidth="1"/>
    <col min="6135" max="6139" width="6" style="1" bestFit="1" customWidth="1"/>
    <col min="6140" max="6141" width="7" style="1" bestFit="1" customWidth="1"/>
    <col min="6142" max="6371" width="9.140625" style="1"/>
    <col min="6372" max="6372" width="49.28515625" style="1" bestFit="1" customWidth="1"/>
    <col min="6373" max="6373" width="25" style="1" customWidth="1"/>
    <col min="6374" max="6374" width="21.28515625" style="1" customWidth="1"/>
    <col min="6375" max="6375" width="16.28515625" style="1" bestFit="1" customWidth="1"/>
    <col min="6376" max="6376" width="17.85546875" style="1" bestFit="1" customWidth="1"/>
    <col min="6377" max="6377" width="18.5703125" style="1" bestFit="1" customWidth="1"/>
    <col min="6378" max="6381" width="17.42578125" style="1" bestFit="1" customWidth="1"/>
    <col min="6382" max="6382" width="17.42578125" style="1" customWidth="1"/>
    <col min="6383" max="6383" width="19.28515625" style="1" customWidth="1"/>
    <col min="6384" max="6384" width="17.5703125" style="1" bestFit="1" customWidth="1"/>
    <col min="6385" max="6385" width="18.28515625" style="1" customWidth="1"/>
    <col min="6386" max="6386" width="30.140625" style="1" customWidth="1"/>
    <col min="6387" max="6387" width="19" style="1" customWidth="1"/>
    <col min="6388" max="6388" width="20" style="1" customWidth="1"/>
    <col min="6389" max="6389" width="16.5703125" style="1" customWidth="1"/>
    <col min="6390" max="6390" width="16.42578125" style="1" customWidth="1"/>
    <col min="6391" max="6395" width="6" style="1" bestFit="1" customWidth="1"/>
    <col min="6396" max="6397" width="7" style="1" bestFit="1" customWidth="1"/>
    <col min="6398" max="6627" width="9.140625" style="1"/>
    <col min="6628" max="6628" width="49.28515625" style="1" bestFit="1" customWidth="1"/>
    <col min="6629" max="6629" width="25" style="1" customWidth="1"/>
    <col min="6630" max="6630" width="21.28515625" style="1" customWidth="1"/>
    <col min="6631" max="6631" width="16.28515625" style="1" bestFit="1" customWidth="1"/>
    <col min="6632" max="6632" width="17.85546875" style="1" bestFit="1" customWidth="1"/>
    <col min="6633" max="6633" width="18.5703125" style="1" bestFit="1" customWidth="1"/>
    <col min="6634" max="6637" width="17.42578125" style="1" bestFit="1" customWidth="1"/>
    <col min="6638" max="6638" width="17.42578125" style="1" customWidth="1"/>
    <col min="6639" max="6639" width="19.28515625" style="1" customWidth="1"/>
    <col min="6640" max="6640" width="17.5703125" style="1" bestFit="1" customWidth="1"/>
    <col min="6641" max="6641" width="18.28515625" style="1" customWidth="1"/>
    <col min="6642" max="6642" width="30.140625" style="1" customWidth="1"/>
    <col min="6643" max="6643" width="19" style="1" customWidth="1"/>
    <col min="6644" max="6644" width="20" style="1" customWidth="1"/>
    <col min="6645" max="6645" width="16.5703125" style="1" customWidth="1"/>
    <col min="6646" max="6646" width="16.42578125" style="1" customWidth="1"/>
    <col min="6647" max="6651" width="6" style="1" bestFit="1" customWidth="1"/>
    <col min="6652" max="6653" width="7" style="1" bestFit="1" customWidth="1"/>
    <col min="6654" max="6883" width="9.140625" style="1"/>
    <col min="6884" max="6884" width="49.28515625" style="1" bestFit="1" customWidth="1"/>
    <col min="6885" max="6885" width="25" style="1" customWidth="1"/>
    <col min="6886" max="6886" width="21.28515625" style="1" customWidth="1"/>
    <col min="6887" max="6887" width="16.28515625" style="1" bestFit="1" customWidth="1"/>
    <col min="6888" max="6888" width="17.85546875" style="1" bestFit="1" customWidth="1"/>
    <col min="6889" max="6889" width="18.5703125" style="1" bestFit="1" customWidth="1"/>
    <col min="6890" max="6893" width="17.42578125" style="1" bestFit="1" customWidth="1"/>
    <col min="6894" max="6894" width="17.42578125" style="1" customWidth="1"/>
    <col min="6895" max="6895" width="19.28515625" style="1" customWidth="1"/>
    <col min="6896" max="6896" width="17.5703125" style="1" bestFit="1" customWidth="1"/>
    <col min="6897" max="6897" width="18.28515625" style="1" customWidth="1"/>
    <col min="6898" max="6898" width="30.140625" style="1" customWidth="1"/>
    <col min="6899" max="6899" width="19" style="1" customWidth="1"/>
    <col min="6900" max="6900" width="20" style="1" customWidth="1"/>
    <col min="6901" max="6901" width="16.5703125" style="1" customWidth="1"/>
    <col min="6902" max="6902" width="16.42578125" style="1" customWidth="1"/>
    <col min="6903" max="6907" width="6" style="1" bestFit="1" customWidth="1"/>
    <col min="6908" max="6909" width="7" style="1" bestFit="1" customWidth="1"/>
    <col min="6910" max="7139" width="9.140625" style="1"/>
    <col min="7140" max="7140" width="49.28515625" style="1" bestFit="1" customWidth="1"/>
    <col min="7141" max="7141" width="25" style="1" customWidth="1"/>
    <col min="7142" max="7142" width="21.28515625" style="1" customWidth="1"/>
    <col min="7143" max="7143" width="16.28515625" style="1" bestFit="1" customWidth="1"/>
    <col min="7144" max="7144" width="17.85546875" style="1" bestFit="1" customWidth="1"/>
    <col min="7145" max="7145" width="18.5703125" style="1" bestFit="1" customWidth="1"/>
    <col min="7146" max="7149" width="17.42578125" style="1" bestFit="1" customWidth="1"/>
    <col min="7150" max="7150" width="17.42578125" style="1" customWidth="1"/>
    <col min="7151" max="7151" width="19.28515625" style="1" customWidth="1"/>
    <col min="7152" max="7152" width="17.5703125" style="1" bestFit="1" customWidth="1"/>
    <col min="7153" max="7153" width="18.28515625" style="1" customWidth="1"/>
    <col min="7154" max="7154" width="30.140625" style="1" customWidth="1"/>
    <col min="7155" max="7155" width="19" style="1" customWidth="1"/>
    <col min="7156" max="7156" width="20" style="1" customWidth="1"/>
    <col min="7157" max="7157" width="16.5703125" style="1" customWidth="1"/>
    <col min="7158" max="7158" width="16.42578125" style="1" customWidth="1"/>
    <col min="7159" max="7163" width="6" style="1" bestFit="1" customWidth="1"/>
    <col min="7164" max="7165" width="7" style="1" bestFit="1" customWidth="1"/>
    <col min="7166" max="7395" width="9.140625" style="1"/>
    <col min="7396" max="7396" width="49.28515625" style="1" bestFit="1" customWidth="1"/>
    <col min="7397" max="7397" width="25" style="1" customWidth="1"/>
    <col min="7398" max="7398" width="21.28515625" style="1" customWidth="1"/>
    <col min="7399" max="7399" width="16.28515625" style="1" bestFit="1" customWidth="1"/>
    <col min="7400" max="7400" width="17.85546875" style="1" bestFit="1" customWidth="1"/>
    <col min="7401" max="7401" width="18.5703125" style="1" bestFit="1" customWidth="1"/>
    <col min="7402" max="7405" width="17.42578125" style="1" bestFit="1" customWidth="1"/>
    <col min="7406" max="7406" width="17.42578125" style="1" customWidth="1"/>
    <col min="7407" max="7407" width="19.28515625" style="1" customWidth="1"/>
    <col min="7408" max="7408" width="17.5703125" style="1" bestFit="1" customWidth="1"/>
    <col min="7409" max="7409" width="18.28515625" style="1" customWidth="1"/>
    <col min="7410" max="7410" width="30.140625" style="1" customWidth="1"/>
    <col min="7411" max="7411" width="19" style="1" customWidth="1"/>
    <col min="7412" max="7412" width="20" style="1" customWidth="1"/>
    <col min="7413" max="7413" width="16.5703125" style="1" customWidth="1"/>
    <col min="7414" max="7414" width="16.42578125" style="1" customWidth="1"/>
    <col min="7415" max="7419" width="6" style="1" bestFit="1" customWidth="1"/>
    <col min="7420" max="7421" width="7" style="1" bestFit="1" customWidth="1"/>
    <col min="7422" max="7651" width="9.140625" style="1"/>
    <col min="7652" max="7652" width="49.28515625" style="1" bestFit="1" customWidth="1"/>
    <col min="7653" max="7653" width="25" style="1" customWidth="1"/>
    <col min="7654" max="7654" width="21.28515625" style="1" customWidth="1"/>
    <col min="7655" max="7655" width="16.28515625" style="1" bestFit="1" customWidth="1"/>
    <col min="7656" max="7656" width="17.85546875" style="1" bestFit="1" customWidth="1"/>
    <col min="7657" max="7657" width="18.5703125" style="1" bestFit="1" customWidth="1"/>
    <col min="7658" max="7661" width="17.42578125" style="1" bestFit="1" customWidth="1"/>
    <col min="7662" max="7662" width="17.42578125" style="1" customWidth="1"/>
    <col min="7663" max="7663" width="19.28515625" style="1" customWidth="1"/>
    <col min="7664" max="7664" width="17.5703125" style="1" bestFit="1" customWidth="1"/>
    <col min="7665" max="7665" width="18.28515625" style="1" customWidth="1"/>
    <col min="7666" max="7666" width="30.140625" style="1" customWidth="1"/>
    <col min="7667" max="7667" width="19" style="1" customWidth="1"/>
    <col min="7668" max="7668" width="20" style="1" customWidth="1"/>
    <col min="7669" max="7669" width="16.5703125" style="1" customWidth="1"/>
    <col min="7670" max="7670" width="16.42578125" style="1" customWidth="1"/>
    <col min="7671" max="7675" width="6" style="1" bestFit="1" customWidth="1"/>
    <col min="7676" max="7677" width="7" style="1" bestFit="1" customWidth="1"/>
    <col min="7678" max="7907" width="9.140625" style="1"/>
    <col min="7908" max="7908" width="49.28515625" style="1" bestFit="1" customWidth="1"/>
    <col min="7909" max="7909" width="25" style="1" customWidth="1"/>
    <col min="7910" max="7910" width="21.28515625" style="1" customWidth="1"/>
    <col min="7911" max="7911" width="16.28515625" style="1" bestFit="1" customWidth="1"/>
    <col min="7912" max="7912" width="17.85546875" style="1" bestFit="1" customWidth="1"/>
    <col min="7913" max="7913" width="18.5703125" style="1" bestFit="1" customWidth="1"/>
    <col min="7914" max="7917" width="17.42578125" style="1" bestFit="1" customWidth="1"/>
    <col min="7918" max="7918" width="17.42578125" style="1" customWidth="1"/>
    <col min="7919" max="7919" width="19.28515625" style="1" customWidth="1"/>
    <col min="7920" max="7920" width="17.5703125" style="1" bestFit="1" customWidth="1"/>
    <col min="7921" max="7921" width="18.28515625" style="1" customWidth="1"/>
    <col min="7922" max="7922" width="30.140625" style="1" customWidth="1"/>
    <col min="7923" max="7923" width="19" style="1" customWidth="1"/>
    <col min="7924" max="7924" width="20" style="1" customWidth="1"/>
    <col min="7925" max="7925" width="16.5703125" style="1" customWidth="1"/>
    <col min="7926" max="7926" width="16.42578125" style="1" customWidth="1"/>
    <col min="7927" max="7931" width="6" style="1" bestFit="1" customWidth="1"/>
    <col min="7932" max="7933" width="7" style="1" bestFit="1" customWidth="1"/>
    <col min="7934" max="8163" width="9.140625" style="1"/>
    <col min="8164" max="8164" width="49.28515625" style="1" bestFit="1" customWidth="1"/>
    <col min="8165" max="8165" width="25" style="1" customWidth="1"/>
    <col min="8166" max="8166" width="21.28515625" style="1" customWidth="1"/>
    <col min="8167" max="8167" width="16.28515625" style="1" bestFit="1" customWidth="1"/>
    <col min="8168" max="8168" width="17.85546875" style="1" bestFit="1" customWidth="1"/>
    <col min="8169" max="8169" width="18.5703125" style="1" bestFit="1" customWidth="1"/>
    <col min="8170" max="8173" width="17.42578125" style="1" bestFit="1" customWidth="1"/>
    <col min="8174" max="8174" width="17.42578125" style="1" customWidth="1"/>
    <col min="8175" max="8175" width="19.28515625" style="1" customWidth="1"/>
    <col min="8176" max="8176" width="17.5703125" style="1" bestFit="1" customWidth="1"/>
    <col min="8177" max="8177" width="18.28515625" style="1" customWidth="1"/>
    <col min="8178" max="8178" width="30.140625" style="1" customWidth="1"/>
    <col min="8179" max="8179" width="19" style="1" customWidth="1"/>
    <col min="8180" max="8180" width="20" style="1" customWidth="1"/>
    <col min="8181" max="8181" width="16.5703125" style="1" customWidth="1"/>
    <col min="8182" max="8182" width="16.42578125" style="1" customWidth="1"/>
    <col min="8183" max="8187" width="6" style="1" bestFit="1" customWidth="1"/>
    <col min="8188" max="8189" width="7" style="1" bestFit="1" customWidth="1"/>
    <col min="8190" max="8419" width="9.140625" style="1"/>
    <col min="8420" max="8420" width="49.28515625" style="1" bestFit="1" customWidth="1"/>
    <col min="8421" max="8421" width="25" style="1" customWidth="1"/>
    <col min="8422" max="8422" width="21.28515625" style="1" customWidth="1"/>
    <col min="8423" max="8423" width="16.28515625" style="1" bestFit="1" customWidth="1"/>
    <col min="8424" max="8424" width="17.85546875" style="1" bestFit="1" customWidth="1"/>
    <col min="8425" max="8425" width="18.5703125" style="1" bestFit="1" customWidth="1"/>
    <col min="8426" max="8429" width="17.42578125" style="1" bestFit="1" customWidth="1"/>
    <col min="8430" max="8430" width="17.42578125" style="1" customWidth="1"/>
    <col min="8431" max="8431" width="19.28515625" style="1" customWidth="1"/>
    <col min="8432" max="8432" width="17.5703125" style="1" bestFit="1" customWidth="1"/>
    <col min="8433" max="8433" width="18.28515625" style="1" customWidth="1"/>
    <col min="8434" max="8434" width="30.140625" style="1" customWidth="1"/>
    <col min="8435" max="8435" width="19" style="1" customWidth="1"/>
    <col min="8436" max="8436" width="20" style="1" customWidth="1"/>
    <col min="8437" max="8437" width="16.5703125" style="1" customWidth="1"/>
    <col min="8438" max="8438" width="16.42578125" style="1" customWidth="1"/>
    <col min="8439" max="8443" width="6" style="1" bestFit="1" customWidth="1"/>
    <col min="8444" max="8445" width="7" style="1" bestFit="1" customWidth="1"/>
    <col min="8446" max="8675" width="9.140625" style="1"/>
    <col min="8676" max="8676" width="49.28515625" style="1" bestFit="1" customWidth="1"/>
    <col min="8677" max="8677" width="25" style="1" customWidth="1"/>
    <col min="8678" max="8678" width="21.28515625" style="1" customWidth="1"/>
    <col min="8679" max="8679" width="16.28515625" style="1" bestFit="1" customWidth="1"/>
    <col min="8680" max="8680" width="17.85546875" style="1" bestFit="1" customWidth="1"/>
    <col min="8681" max="8681" width="18.5703125" style="1" bestFit="1" customWidth="1"/>
    <col min="8682" max="8685" width="17.42578125" style="1" bestFit="1" customWidth="1"/>
    <col min="8686" max="8686" width="17.42578125" style="1" customWidth="1"/>
    <col min="8687" max="8687" width="19.28515625" style="1" customWidth="1"/>
    <col min="8688" max="8688" width="17.5703125" style="1" bestFit="1" customWidth="1"/>
    <col min="8689" max="8689" width="18.28515625" style="1" customWidth="1"/>
    <col min="8690" max="8690" width="30.140625" style="1" customWidth="1"/>
    <col min="8691" max="8691" width="19" style="1" customWidth="1"/>
    <col min="8692" max="8692" width="20" style="1" customWidth="1"/>
    <col min="8693" max="8693" width="16.5703125" style="1" customWidth="1"/>
    <col min="8694" max="8694" width="16.42578125" style="1" customWidth="1"/>
    <col min="8695" max="8699" width="6" style="1" bestFit="1" customWidth="1"/>
    <col min="8700" max="8701" width="7" style="1" bestFit="1" customWidth="1"/>
    <col min="8702" max="8931" width="9.140625" style="1"/>
    <col min="8932" max="8932" width="49.28515625" style="1" bestFit="1" customWidth="1"/>
    <col min="8933" max="8933" width="25" style="1" customWidth="1"/>
    <col min="8934" max="8934" width="21.28515625" style="1" customWidth="1"/>
    <col min="8935" max="8935" width="16.28515625" style="1" bestFit="1" customWidth="1"/>
    <col min="8936" max="8936" width="17.85546875" style="1" bestFit="1" customWidth="1"/>
    <col min="8937" max="8937" width="18.5703125" style="1" bestFit="1" customWidth="1"/>
    <col min="8938" max="8941" width="17.42578125" style="1" bestFit="1" customWidth="1"/>
    <col min="8942" max="8942" width="17.42578125" style="1" customWidth="1"/>
    <col min="8943" max="8943" width="19.28515625" style="1" customWidth="1"/>
    <col min="8944" max="8944" width="17.5703125" style="1" bestFit="1" customWidth="1"/>
    <col min="8945" max="8945" width="18.28515625" style="1" customWidth="1"/>
    <col min="8946" max="8946" width="30.140625" style="1" customWidth="1"/>
    <col min="8947" max="8947" width="19" style="1" customWidth="1"/>
    <col min="8948" max="8948" width="20" style="1" customWidth="1"/>
    <col min="8949" max="8949" width="16.5703125" style="1" customWidth="1"/>
    <col min="8950" max="8950" width="16.42578125" style="1" customWidth="1"/>
    <col min="8951" max="8955" width="6" style="1" bestFit="1" customWidth="1"/>
    <col min="8956" max="8957" width="7" style="1" bestFit="1" customWidth="1"/>
    <col min="8958" max="9187" width="9.140625" style="1"/>
    <col min="9188" max="9188" width="49.28515625" style="1" bestFit="1" customWidth="1"/>
    <col min="9189" max="9189" width="25" style="1" customWidth="1"/>
    <col min="9190" max="9190" width="21.28515625" style="1" customWidth="1"/>
    <col min="9191" max="9191" width="16.28515625" style="1" bestFit="1" customWidth="1"/>
    <col min="9192" max="9192" width="17.85546875" style="1" bestFit="1" customWidth="1"/>
    <col min="9193" max="9193" width="18.5703125" style="1" bestFit="1" customWidth="1"/>
    <col min="9194" max="9197" width="17.42578125" style="1" bestFit="1" customWidth="1"/>
    <col min="9198" max="9198" width="17.42578125" style="1" customWidth="1"/>
    <col min="9199" max="9199" width="19.28515625" style="1" customWidth="1"/>
    <col min="9200" max="9200" width="17.5703125" style="1" bestFit="1" customWidth="1"/>
    <col min="9201" max="9201" width="18.28515625" style="1" customWidth="1"/>
    <col min="9202" max="9202" width="30.140625" style="1" customWidth="1"/>
    <col min="9203" max="9203" width="19" style="1" customWidth="1"/>
    <col min="9204" max="9204" width="20" style="1" customWidth="1"/>
    <col min="9205" max="9205" width="16.5703125" style="1" customWidth="1"/>
    <col min="9206" max="9206" width="16.42578125" style="1" customWidth="1"/>
    <col min="9207" max="9211" width="6" style="1" bestFit="1" customWidth="1"/>
    <col min="9212" max="9213" width="7" style="1" bestFit="1" customWidth="1"/>
    <col min="9214" max="9443" width="9.140625" style="1"/>
    <col min="9444" max="9444" width="49.28515625" style="1" bestFit="1" customWidth="1"/>
    <col min="9445" max="9445" width="25" style="1" customWidth="1"/>
    <col min="9446" max="9446" width="21.28515625" style="1" customWidth="1"/>
    <col min="9447" max="9447" width="16.28515625" style="1" bestFit="1" customWidth="1"/>
    <col min="9448" max="9448" width="17.85546875" style="1" bestFit="1" customWidth="1"/>
    <col min="9449" max="9449" width="18.5703125" style="1" bestFit="1" customWidth="1"/>
    <col min="9450" max="9453" width="17.42578125" style="1" bestFit="1" customWidth="1"/>
    <col min="9454" max="9454" width="17.42578125" style="1" customWidth="1"/>
    <col min="9455" max="9455" width="19.28515625" style="1" customWidth="1"/>
    <col min="9456" max="9456" width="17.5703125" style="1" bestFit="1" customWidth="1"/>
    <col min="9457" max="9457" width="18.28515625" style="1" customWidth="1"/>
    <col min="9458" max="9458" width="30.140625" style="1" customWidth="1"/>
    <col min="9459" max="9459" width="19" style="1" customWidth="1"/>
    <col min="9460" max="9460" width="20" style="1" customWidth="1"/>
    <col min="9461" max="9461" width="16.5703125" style="1" customWidth="1"/>
    <col min="9462" max="9462" width="16.42578125" style="1" customWidth="1"/>
    <col min="9463" max="9467" width="6" style="1" bestFit="1" customWidth="1"/>
    <col min="9468" max="9469" width="7" style="1" bestFit="1" customWidth="1"/>
    <col min="9470" max="9699" width="9.140625" style="1"/>
    <col min="9700" max="9700" width="49.28515625" style="1" bestFit="1" customWidth="1"/>
    <col min="9701" max="9701" width="25" style="1" customWidth="1"/>
    <col min="9702" max="9702" width="21.28515625" style="1" customWidth="1"/>
    <col min="9703" max="9703" width="16.28515625" style="1" bestFit="1" customWidth="1"/>
    <col min="9704" max="9704" width="17.85546875" style="1" bestFit="1" customWidth="1"/>
    <col min="9705" max="9705" width="18.5703125" style="1" bestFit="1" customWidth="1"/>
    <col min="9706" max="9709" width="17.42578125" style="1" bestFit="1" customWidth="1"/>
    <col min="9710" max="9710" width="17.42578125" style="1" customWidth="1"/>
    <col min="9711" max="9711" width="19.28515625" style="1" customWidth="1"/>
    <col min="9712" max="9712" width="17.5703125" style="1" bestFit="1" customWidth="1"/>
    <col min="9713" max="9713" width="18.28515625" style="1" customWidth="1"/>
    <col min="9714" max="9714" width="30.140625" style="1" customWidth="1"/>
    <col min="9715" max="9715" width="19" style="1" customWidth="1"/>
    <col min="9716" max="9716" width="20" style="1" customWidth="1"/>
    <col min="9717" max="9717" width="16.5703125" style="1" customWidth="1"/>
    <col min="9718" max="9718" width="16.42578125" style="1" customWidth="1"/>
    <col min="9719" max="9723" width="6" style="1" bestFit="1" customWidth="1"/>
    <col min="9724" max="9725" width="7" style="1" bestFit="1" customWidth="1"/>
    <col min="9726" max="9955" width="9.140625" style="1"/>
    <col min="9956" max="9956" width="49.28515625" style="1" bestFit="1" customWidth="1"/>
    <col min="9957" max="9957" width="25" style="1" customWidth="1"/>
    <col min="9958" max="9958" width="21.28515625" style="1" customWidth="1"/>
    <col min="9959" max="9959" width="16.28515625" style="1" bestFit="1" customWidth="1"/>
    <col min="9960" max="9960" width="17.85546875" style="1" bestFit="1" customWidth="1"/>
    <col min="9961" max="9961" width="18.5703125" style="1" bestFit="1" customWidth="1"/>
    <col min="9962" max="9965" width="17.42578125" style="1" bestFit="1" customWidth="1"/>
    <col min="9966" max="9966" width="17.42578125" style="1" customWidth="1"/>
    <col min="9967" max="9967" width="19.28515625" style="1" customWidth="1"/>
    <col min="9968" max="9968" width="17.5703125" style="1" bestFit="1" customWidth="1"/>
    <col min="9969" max="9969" width="18.28515625" style="1" customWidth="1"/>
    <col min="9970" max="9970" width="30.140625" style="1" customWidth="1"/>
    <col min="9971" max="9971" width="19" style="1" customWidth="1"/>
    <col min="9972" max="9972" width="20" style="1" customWidth="1"/>
    <col min="9973" max="9973" width="16.5703125" style="1" customWidth="1"/>
    <col min="9974" max="9974" width="16.42578125" style="1" customWidth="1"/>
    <col min="9975" max="9979" width="6" style="1" bestFit="1" customWidth="1"/>
    <col min="9980" max="9981" width="7" style="1" bestFit="1" customWidth="1"/>
    <col min="9982" max="10211" width="9.140625" style="1"/>
    <col min="10212" max="10212" width="49.28515625" style="1" bestFit="1" customWidth="1"/>
    <col min="10213" max="10213" width="25" style="1" customWidth="1"/>
    <col min="10214" max="10214" width="21.28515625" style="1" customWidth="1"/>
    <col min="10215" max="10215" width="16.28515625" style="1" bestFit="1" customWidth="1"/>
    <col min="10216" max="10216" width="17.85546875" style="1" bestFit="1" customWidth="1"/>
    <col min="10217" max="10217" width="18.5703125" style="1" bestFit="1" customWidth="1"/>
    <col min="10218" max="10221" width="17.42578125" style="1" bestFit="1" customWidth="1"/>
    <col min="10222" max="10222" width="17.42578125" style="1" customWidth="1"/>
    <col min="10223" max="10223" width="19.28515625" style="1" customWidth="1"/>
    <col min="10224" max="10224" width="17.5703125" style="1" bestFit="1" customWidth="1"/>
    <col min="10225" max="10225" width="18.28515625" style="1" customWidth="1"/>
    <col min="10226" max="10226" width="30.140625" style="1" customWidth="1"/>
    <col min="10227" max="10227" width="19" style="1" customWidth="1"/>
    <col min="10228" max="10228" width="20" style="1" customWidth="1"/>
    <col min="10229" max="10229" width="16.5703125" style="1" customWidth="1"/>
    <col min="10230" max="10230" width="16.42578125" style="1" customWidth="1"/>
    <col min="10231" max="10235" width="6" style="1" bestFit="1" customWidth="1"/>
    <col min="10236" max="10237" width="7" style="1" bestFit="1" customWidth="1"/>
    <col min="10238" max="10467" width="9.140625" style="1"/>
    <col min="10468" max="10468" width="49.28515625" style="1" bestFit="1" customWidth="1"/>
    <col min="10469" max="10469" width="25" style="1" customWidth="1"/>
    <col min="10470" max="10470" width="21.28515625" style="1" customWidth="1"/>
    <col min="10471" max="10471" width="16.28515625" style="1" bestFit="1" customWidth="1"/>
    <col min="10472" max="10472" width="17.85546875" style="1" bestFit="1" customWidth="1"/>
    <col min="10473" max="10473" width="18.5703125" style="1" bestFit="1" customWidth="1"/>
    <col min="10474" max="10477" width="17.42578125" style="1" bestFit="1" customWidth="1"/>
    <col min="10478" max="10478" width="17.42578125" style="1" customWidth="1"/>
    <col min="10479" max="10479" width="19.28515625" style="1" customWidth="1"/>
    <col min="10480" max="10480" width="17.5703125" style="1" bestFit="1" customWidth="1"/>
    <col min="10481" max="10481" width="18.28515625" style="1" customWidth="1"/>
    <col min="10482" max="10482" width="30.140625" style="1" customWidth="1"/>
    <col min="10483" max="10483" width="19" style="1" customWidth="1"/>
    <col min="10484" max="10484" width="20" style="1" customWidth="1"/>
    <col min="10485" max="10485" width="16.5703125" style="1" customWidth="1"/>
    <col min="10486" max="10486" width="16.42578125" style="1" customWidth="1"/>
    <col min="10487" max="10491" width="6" style="1" bestFit="1" customWidth="1"/>
    <col min="10492" max="10493" width="7" style="1" bestFit="1" customWidth="1"/>
    <col min="10494" max="10723" width="9.140625" style="1"/>
    <col min="10724" max="10724" width="49.28515625" style="1" bestFit="1" customWidth="1"/>
    <col min="10725" max="10725" width="25" style="1" customWidth="1"/>
    <col min="10726" max="10726" width="21.28515625" style="1" customWidth="1"/>
    <col min="10727" max="10727" width="16.28515625" style="1" bestFit="1" customWidth="1"/>
    <col min="10728" max="10728" width="17.85546875" style="1" bestFit="1" customWidth="1"/>
    <col min="10729" max="10729" width="18.5703125" style="1" bestFit="1" customWidth="1"/>
    <col min="10730" max="10733" width="17.42578125" style="1" bestFit="1" customWidth="1"/>
    <col min="10734" max="10734" width="17.42578125" style="1" customWidth="1"/>
    <col min="10735" max="10735" width="19.28515625" style="1" customWidth="1"/>
    <col min="10736" max="10736" width="17.5703125" style="1" bestFit="1" customWidth="1"/>
    <col min="10737" max="10737" width="18.28515625" style="1" customWidth="1"/>
    <col min="10738" max="10738" width="30.140625" style="1" customWidth="1"/>
    <col min="10739" max="10739" width="19" style="1" customWidth="1"/>
    <col min="10740" max="10740" width="20" style="1" customWidth="1"/>
    <col min="10741" max="10741" width="16.5703125" style="1" customWidth="1"/>
    <col min="10742" max="10742" width="16.42578125" style="1" customWidth="1"/>
    <col min="10743" max="10747" width="6" style="1" bestFit="1" customWidth="1"/>
    <col min="10748" max="10749" width="7" style="1" bestFit="1" customWidth="1"/>
    <col min="10750" max="10979" width="9.140625" style="1"/>
    <col min="10980" max="10980" width="49.28515625" style="1" bestFit="1" customWidth="1"/>
    <col min="10981" max="10981" width="25" style="1" customWidth="1"/>
    <col min="10982" max="10982" width="21.28515625" style="1" customWidth="1"/>
    <col min="10983" max="10983" width="16.28515625" style="1" bestFit="1" customWidth="1"/>
    <col min="10984" max="10984" width="17.85546875" style="1" bestFit="1" customWidth="1"/>
    <col min="10985" max="10985" width="18.5703125" style="1" bestFit="1" customWidth="1"/>
    <col min="10986" max="10989" width="17.42578125" style="1" bestFit="1" customWidth="1"/>
    <col min="10990" max="10990" width="17.42578125" style="1" customWidth="1"/>
    <col min="10991" max="10991" width="19.28515625" style="1" customWidth="1"/>
    <col min="10992" max="10992" width="17.5703125" style="1" bestFit="1" customWidth="1"/>
    <col min="10993" max="10993" width="18.28515625" style="1" customWidth="1"/>
    <col min="10994" max="10994" width="30.140625" style="1" customWidth="1"/>
    <col min="10995" max="10995" width="19" style="1" customWidth="1"/>
    <col min="10996" max="10996" width="20" style="1" customWidth="1"/>
    <col min="10997" max="10997" width="16.5703125" style="1" customWidth="1"/>
    <col min="10998" max="10998" width="16.42578125" style="1" customWidth="1"/>
    <col min="10999" max="11003" width="6" style="1" bestFit="1" customWidth="1"/>
    <col min="11004" max="11005" width="7" style="1" bestFit="1" customWidth="1"/>
    <col min="11006" max="11235" width="9.140625" style="1"/>
    <col min="11236" max="11236" width="49.28515625" style="1" bestFit="1" customWidth="1"/>
    <col min="11237" max="11237" width="25" style="1" customWidth="1"/>
    <col min="11238" max="11238" width="21.28515625" style="1" customWidth="1"/>
    <col min="11239" max="11239" width="16.28515625" style="1" bestFit="1" customWidth="1"/>
    <col min="11240" max="11240" width="17.85546875" style="1" bestFit="1" customWidth="1"/>
    <col min="11241" max="11241" width="18.5703125" style="1" bestFit="1" customWidth="1"/>
    <col min="11242" max="11245" width="17.42578125" style="1" bestFit="1" customWidth="1"/>
    <col min="11246" max="11246" width="17.42578125" style="1" customWidth="1"/>
    <col min="11247" max="11247" width="19.28515625" style="1" customWidth="1"/>
    <col min="11248" max="11248" width="17.5703125" style="1" bestFit="1" customWidth="1"/>
    <col min="11249" max="11249" width="18.28515625" style="1" customWidth="1"/>
    <col min="11250" max="11250" width="30.140625" style="1" customWidth="1"/>
    <col min="11251" max="11251" width="19" style="1" customWidth="1"/>
    <col min="11252" max="11252" width="20" style="1" customWidth="1"/>
    <col min="11253" max="11253" width="16.5703125" style="1" customWidth="1"/>
    <col min="11254" max="11254" width="16.42578125" style="1" customWidth="1"/>
    <col min="11255" max="11259" width="6" style="1" bestFit="1" customWidth="1"/>
    <col min="11260" max="11261" width="7" style="1" bestFit="1" customWidth="1"/>
    <col min="11262" max="11491" width="9.140625" style="1"/>
    <col min="11492" max="11492" width="49.28515625" style="1" bestFit="1" customWidth="1"/>
    <col min="11493" max="11493" width="25" style="1" customWidth="1"/>
    <col min="11494" max="11494" width="21.28515625" style="1" customWidth="1"/>
    <col min="11495" max="11495" width="16.28515625" style="1" bestFit="1" customWidth="1"/>
    <col min="11496" max="11496" width="17.85546875" style="1" bestFit="1" customWidth="1"/>
    <col min="11497" max="11497" width="18.5703125" style="1" bestFit="1" customWidth="1"/>
    <col min="11498" max="11501" width="17.42578125" style="1" bestFit="1" customWidth="1"/>
    <col min="11502" max="11502" width="17.42578125" style="1" customWidth="1"/>
    <col min="11503" max="11503" width="19.28515625" style="1" customWidth="1"/>
    <col min="11504" max="11504" width="17.5703125" style="1" bestFit="1" customWidth="1"/>
    <col min="11505" max="11505" width="18.28515625" style="1" customWidth="1"/>
    <col min="11506" max="11506" width="30.140625" style="1" customWidth="1"/>
    <col min="11507" max="11507" width="19" style="1" customWidth="1"/>
    <col min="11508" max="11508" width="20" style="1" customWidth="1"/>
    <col min="11509" max="11509" width="16.5703125" style="1" customWidth="1"/>
    <col min="11510" max="11510" width="16.42578125" style="1" customWidth="1"/>
    <col min="11511" max="11515" width="6" style="1" bestFit="1" customWidth="1"/>
    <col min="11516" max="11517" width="7" style="1" bestFit="1" customWidth="1"/>
    <col min="11518" max="11747" width="9.140625" style="1"/>
    <col min="11748" max="11748" width="49.28515625" style="1" bestFit="1" customWidth="1"/>
    <col min="11749" max="11749" width="25" style="1" customWidth="1"/>
    <col min="11750" max="11750" width="21.28515625" style="1" customWidth="1"/>
    <col min="11751" max="11751" width="16.28515625" style="1" bestFit="1" customWidth="1"/>
    <col min="11752" max="11752" width="17.85546875" style="1" bestFit="1" customWidth="1"/>
    <col min="11753" max="11753" width="18.5703125" style="1" bestFit="1" customWidth="1"/>
    <col min="11754" max="11757" width="17.42578125" style="1" bestFit="1" customWidth="1"/>
    <col min="11758" max="11758" width="17.42578125" style="1" customWidth="1"/>
    <col min="11759" max="11759" width="19.28515625" style="1" customWidth="1"/>
    <col min="11760" max="11760" width="17.5703125" style="1" bestFit="1" customWidth="1"/>
    <col min="11761" max="11761" width="18.28515625" style="1" customWidth="1"/>
    <col min="11762" max="11762" width="30.140625" style="1" customWidth="1"/>
    <col min="11763" max="11763" width="19" style="1" customWidth="1"/>
    <col min="11764" max="11764" width="20" style="1" customWidth="1"/>
    <col min="11765" max="11765" width="16.5703125" style="1" customWidth="1"/>
    <col min="11766" max="11766" width="16.42578125" style="1" customWidth="1"/>
    <col min="11767" max="11771" width="6" style="1" bestFit="1" customWidth="1"/>
    <col min="11772" max="11773" width="7" style="1" bestFit="1" customWidth="1"/>
    <col min="11774" max="12003" width="9.140625" style="1"/>
    <col min="12004" max="12004" width="49.28515625" style="1" bestFit="1" customWidth="1"/>
    <col min="12005" max="12005" width="25" style="1" customWidth="1"/>
    <col min="12006" max="12006" width="21.28515625" style="1" customWidth="1"/>
    <col min="12007" max="12007" width="16.28515625" style="1" bestFit="1" customWidth="1"/>
    <col min="12008" max="12008" width="17.85546875" style="1" bestFit="1" customWidth="1"/>
    <col min="12009" max="12009" width="18.5703125" style="1" bestFit="1" customWidth="1"/>
    <col min="12010" max="12013" width="17.42578125" style="1" bestFit="1" customWidth="1"/>
    <col min="12014" max="12014" width="17.42578125" style="1" customWidth="1"/>
    <col min="12015" max="12015" width="19.28515625" style="1" customWidth="1"/>
    <col min="12016" max="12016" width="17.5703125" style="1" bestFit="1" customWidth="1"/>
    <col min="12017" max="12017" width="18.28515625" style="1" customWidth="1"/>
    <col min="12018" max="12018" width="30.140625" style="1" customWidth="1"/>
    <col min="12019" max="12019" width="19" style="1" customWidth="1"/>
    <col min="12020" max="12020" width="20" style="1" customWidth="1"/>
    <col min="12021" max="12021" width="16.5703125" style="1" customWidth="1"/>
    <col min="12022" max="12022" width="16.42578125" style="1" customWidth="1"/>
    <col min="12023" max="12027" width="6" style="1" bestFit="1" customWidth="1"/>
    <col min="12028" max="12029" width="7" style="1" bestFit="1" customWidth="1"/>
    <col min="12030" max="12259" width="9.140625" style="1"/>
    <col min="12260" max="12260" width="49.28515625" style="1" bestFit="1" customWidth="1"/>
    <col min="12261" max="12261" width="25" style="1" customWidth="1"/>
    <col min="12262" max="12262" width="21.28515625" style="1" customWidth="1"/>
    <col min="12263" max="12263" width="16.28515625" style="1" bestFit="1" customWidth="1"/>
    <col min="12264" max="12264" width="17.85546875" style="1" bestFit="1" customWidth="1"/>
    <col min="12265" max="12265" width="18.5703125" style="1" bestFit="1" customWidth="1"/>
    <col min="12266" max="12269" width="17.42578125" style="1" bestFit="1" customWidth="1"/>
    <col min="12270" max="12270" width="17.42578125" style="1" customWidth="1"/>
    <col min="12271" max="12271" width="19.28515625" style="1" customWidth="1"/>
    <col min="12272" max="12272" width="17.5703125" style="1" bestFit="1" customWidth="1"/>
    <col min="12273" max="12273" width="18.28515625" style="1" customWidth="1"/>
    <col min="12274" max="12274" width="30.140625" style="1" customWidth="1"/>
    <col min="12275" max="12275" width="19" style="1" customWidth="1"/>
    <col min="12276" max="12276" width="20" style="1" customWidth="1"/>
    <col min="12277" max="12277" width="16.5703125" style="1" customWidth="1"/>
    <col min="12278" max="12278" width="16.42578125" style="1" customWidth="1"/>
    <col min="12279" max="12283" width="6" style="1" bestFit="1" customWidth="1"/>
    <col min="12284" max="12285" width="7" style="1" bestFit="1" customWidth="1"/>
    <col min="12286" max="12515" width="9.140625" style="1"/>
    <col min="12516" max="12516" width="49.28515625" style="1" bestFit="1" customWidth="1"/>
    <col min="12517" max="12517" width="25" style="1" customWidth="1"/>
    <col min="12518" max="12518" width="21.28515625" style="1" customWidth="1"/>
    <col min="12519" max="12519" width="16.28515625" style="1" bestFit="1" customWidth="1"/>
    <col min="12520" max="12520" width="17.85546875" style="1" bestFit="1" customWidth="1"/>
    <col min="12521" max="12521" width="18.5703125" style="1" bestFit="1" customWidth="1"/>
    <col min="12522" max="12525" width="17.42578125" style="1" bestFit="1" customWidth="1"/>
    <col min="12526" max="12526" width="17.42578125" style="1" customWidth="1"/>
    <col min="12527" max="12527" width="19.28515625" style="1" customWidth="1"/>
    <col min="12528" max="12528" width="17.5703125" style="1" bestFit="1" customWidth="1"/>
    <col min="12529" max="12529" width="18.28515625" style="1" customWidth="1"/>
    <col min="12530" max="12530" width="30.140625" style="1" customWidth="1"/>
    <col min="12531" max="12531" width="19" style="1" customWidth="1"/>
    <col min="12532" max="12532" width="20" style="1" customWidth="1"/>
    <col min="12533" max="12533" width="16.5703125" style="1" customWidth="1"/>
    <col min="12534" max="12534" width="16.42578125" style="1" customWidth="1"/>
    <col min="12535" max="12539" width="6" style="1" bestFit="1" customWidth="1"/>
    <col min="12540" max="12541" width="7" style="1" bestFit="1" customWidth="1"/>
    <col min="12542" max="12771" width="9.140625" style="1"/>
    <col min="12772" max="12772" width="49.28515625" style="1" bestFit="1" customWidth="1"/>
    <col min="12773" max="12773" width="25" style="1" customWidth="1"/>
    <col min="12774" max="12774" width="21.28515625" style="1" customWidth="1"/>
    <col min="12775" max="12775" width="16.28515625" style="1" bestFit="1" customWidth="1"/>
    <col min="12776" max="12776" width="17.85546875" style="1" bestFit="1" customWidth="1"/>
    <col min="12777" max="12777" width="18.5703125" style="1" bestFit="1" customWidth="1"/>
    <col min="12778" max="12781" width="17.42578125" style="1" bestFit="1" customWidth="1"/>
    <col min="12782" max="12782" width="17.42578125" style="1" customWidth="1"/>
    <col min="12783" max="12783" width="19.28515625" style="1" customWidth="1"/>
    <col min="12784" max="12784" width="17.5703125" style="1" bestFit="1" customWidth="1"/>
    <col min="12785" max="12785" width="18.28515625" style="1" customWidth="1"/>
    <col min="12786" max="12786" width="30.140625" style="1" customWidth="1"/>
    <col min="12787" max="12787" width="19" style="1" customWidth="1"/>
    <col min="12788" max="12788" width="20" style="1" customWidth="1"/>
    <col min="12789" max="12789" width="16.5703125" style="1" customWidth="1"/>
    <col min="12790" max="12790" width="16.42578125" style="1" customWidth="1"/>
    <col min="12791" max="12795" width="6" style="1" bestFit="1" customWidth="1"/>
    <col min="12796" max="12797" width="7" style="1" bestFit="1" customWidth="1"/>
    <col min="12798" max="13027" width="9.140625" style="1"/>
    <col min="13028" max="13028" width="49.28515625" style="1" bestFit="1" customWidth="1"/>
    <col min="13029" max="13029" width="25" style="1" customWidth="1"/>
    <col min="13030" max="13030" width="21.28515625" style="1" customWidth="1"/>
    <col min="13031" max="13031" width="16.28515625" style="1" bestFit="1" customWidth="1"/>
    <col min="13032" max="13032" width="17.85546875" style="1" bestFit="1" customWidth="1"/>
    <col min="13033" max="13033" width="18.5703125" style="1" bestFit="1" customWidth="1"/>
    <col min="13034" max="13037" width="17.42578125" style="1" bestFit="1" customWidth="1"/>
    <col min="13038" max="13038" width="17.42578125" style="1" customWidth="1"/>
    <col min="13039" max="13039" width="19.28515625" style="1" customWidth="1"/>
    <col min="13040" max="13040" width="17.5703125" style="1" bestFit="1" customWidth="1"/>
    <col min="13041" max="13041" width="18.28515625" style="1" customWidth="1"/>
    <col min="13042" max="13042" width="30.140625" style="1" customWidth="1"/>
    <col min="13043" max="13043" width="19" style="1" customWidth="1"/>
    <col min="13044" max="13044" width="20" style="1" customWidth="1"/>
    <col min="13045" max="13045" width="16.5703125" style="1" customWidth="1"/>
    <col min="13046" max="13046" width="16.42578125" style="1" customWidth="1"/>
    <col min="13047" max="13051" width="6" style="1" bestFit="1" customWidth="1"/>
    <col min="13052" max="13053" width="7" style="1" bestFit="1" customWidth="1"/>
    <col min="13054" max="13283" width="9.140625" style="1"/>
    <col min="13284" max="13284" width="49.28515625" style="1" bestFit="1" customWidth="1"/>
    <col min="13285" max="13285" width="25" style="1" customWidth="1"/>
    <col min="13286" max="13286" width="21.28515625" style="1" customWidth="1"/>
    <col min="13287" max="13287" width="16.28515625" style="1" bestFit="1" customWidth="1"/>
    <col min="13288" max="13288" width="17.85546875" style="1" bestFit="1" customWidth="1"/>
    <col min="13289" max="13289" width="18.5703125" style="1" bestFit="1" customWidth="1"/>
    <col min="13290" max="13293" width="17.42578125" style="1" bestFit="1" customWidth="1"/>
    <col min="13294" max="13294" width="17.42578125" style="1" customWidth="1"/>
    <col min="13295" max="13295" width="19.28515625" style="1" customWidth="1"/>
    <col min="13296" max="13296" width="17.5703125" style="1" bestFit="1" customWidth="1"/>
    <col min="13297" max="13297" width="18.28515625" style="1" customWidth="1"/>
    <col min="13298" max="13298" width="30.140625" style="1" customWidth="1"/>
    <col min="13299" max="13299" width="19" style="1" customWidth="1"/>
    <col min="13300" max="13300" width="20" style="1" customWidth="1"/>
    <col min="13301" max="13301" width="16.5703125" style="1" customWidth="1"/>
    <col min="13302" max="13302" width="16.42578125" style="1" customWidth="1"/>
    <col min="13303" max="13307" width="6" style="1" bestFit="1" customWidth="1"/>
    <col min="13308" max="13309" width="7" style="1" bestFit="1" customWidth="1"/>
    <col min="13310" max="13539" width="9.140625" style="1"/>
    <col min="13540" max="13540" width="49.28515625" style="1" bestFit="1" customWidth="1"/>
    <col min="13541" max="13541" width="25" style="1" customWidth="1"/>
    <col min="13542" max="13542" width="21.28515625" style="1" customWidth="1"/>
    <col min="13543" max="13543" width="16.28515625" style="1" bestFit="1" customWidth="1"/>
    <col min="13544" max="13544" width="17.85546875" style="1" bestFit="1" customWidth="1"/>
    <col min="13545" max="13545" width="18.5703125" style="1" bestFit="1" customWidth="1"/>
    <col min="13546" max="13549" width="17.42578125" style="1" bestFit="1" customWidth="1"/>
    <col min="13550" max="13550" width="17.42578125" style="1" customWidth="1"/>
    <col min="13551" max="13551" width="19.28515625" style="1" customWidth="1"/>
    <col min="13552" max="13552" width="17.5703125" style="1" bestFit="1" customWidth="1"/>
    <col min="13553" max="13553" width="18.28515625" style="1" customWidth="1"/>
    <col min="13554" max="13554" width="30.140625" style="1" customWidth="1"/>
    <col min="13555" max="13555" width="19" style="1" customWidth="1"/>
    <col min="13556" max="13556" width="20" style="1" customWidth="1"/>
    <col min="13557" max="13557" width="16.5703125" style="1" customWidth="1"/>
    <col min="13558" max="13558" width="16.42578125" style="1" customWidth="1"/>
    <col min="13559" max="13563" width="6" style="1" bestFit="1" customWidth="1"/>
    <col min="13564" max="13565" width="7" style="1" bestFit="1" customWidth="1"/>
    <col min="13566" max="13795" width="9.140625" style="1"/>
    <col min="13796" max="13796" width="49.28515625" style="1" bestFit="1" customWidth="1"/>
    <col min="13797" max="13797" width="25" style="1" customWidth="1"/>
    <col min="13798" max="13798" width="21.28515625" style="1" customWidth="1"/>
    <col min="13799" max="13799" width="16.28515625" style="1" bestFit="1" customWidth="1"/>
    <col min="13800" max="13800" width="17.85546875" style="1" bestFit="1" customWidth="1"/>
    <col min="13801" max="13801" width="18.5703125" style="1" bestFit="1" customWidth="1"/>
    <col min="13802" max="13805" width="17.42578125" style="1" bestFit="1" customWidth="1"/>
    <col min="13806" max="13806" width="17.42578125" style="1" customWidth="1"/>
    <col min="13807" max="13807" width="19.28515625" style="1" customWidth="1"/>
    <col min="13808" max="13808" width="17.5703125" style="1" bestFit="1" customWidth="1"/>
    <col min="13809" max="13809" width="18.28515625" style="1" customWidth="1"/>
    <col min="13810" max="13810" width="30.140625" style="1" customWidth="1"/>
    <col min="13811" max="13811" width="19" style="1" customWidth="1"/>
    <col min="13812" max="13812" width="20" style="1" customWidth="1"/>
    <col min="13813" max="13813" width="16.5703125" style="1" customWidth="1"/>
    <col min="13814" max="13814" width="16.42578125" style="1" customWidth="1"/>
    <col min="13815" max="13819" width="6" style="1" bestFit="1" customWidth="1"/>
    <col min="13820" max="13821" width="7" style="1" bestFit="1" customWidth="1"/>
    <col min="13822" max="14051" width="9.140625" style="1"/>
    <col min="14052" max="14052" width="49.28515625" style="1" bestFit="1" customWidth="1"/>
    <col min="14053" max="14053" width="25" style="1" customWidth="1"/>
    <col min="14054" max="14054" width="21.28515625" style="1" customWidth="1"/>
    <col min="14055" max="14055" width="16.28515625" style="1" bestFit="1" customWidth="1"/>
    <col min="14056" max="14056" width="17.85546875" style="1" bestFit="1" customWidth="1"/>
    <col min="14057" max="14057" width="18.5703125" style="1" bestFit="1" customWidth="1"/>
    <col min="14058" max="14061" width="17.42578125" style="1" bestFit="1" customWidth="1"/>
    <col min="14062" max="14062" width="17.42578125" style="1" customWidth="1"/>
    <col min="14063" max="14063" width="19.28515625" style="1" customWidth="1"/>
    <col min="14064" max="14064" width="17.5703125" style="1" bestFit="1" customWidth="1"/>
    <col min="14065" max="14065" width="18.28515625" style="1" customWidth="1"/>
    <col min="14066" max="14066" width="30.140625" style="1" customWidth="1"/>
    <col min="14067" max="14067" width="19" style="1" customWidth="1"/>
    <col min="14068" max="14068" width="20" style="1" customWidth="1"/>
    <col min="14069" max="14069" width="16.5703125" style="1" customWidth="1"/>
    <col min="14070" max="14070" width="16.42578125" style="1" customWidth="1"/>
    <col min="14071" max="14075" width="6" style="1" bestFit="1" customWidth="1"/>
    <col min="14076" max="14077" width="7" style="1" bestFit="1" customWidth="1"/>
    <col min="14078" max="14307" width="9.140625" style="1"/>
    <col min="14308" max="14308" width="49.28515625" style="1" bestFit="1" customWidth="1"/>
    <col min="14309" max="14309" width="25" style="1" customWidth="1"/>
    <col min="14310" max="14310" width="21.28515625" style="1" customWidth="1"/>
    <col min="14311" max="14311" width="16.28515625" style="1" bestFit="1" customWidth="1"/>
    <col min="14312" max="14312" width="17.85546875" style="1" bestFit="1" customWidth="1"/>
    <col min="14313" max="14313" width="18.5703125" style="1" bestFit="1" customWidth="1"/>
    <col min="14314" max="14317" width="17.42578125" style="1" bestFit="1" customWidth="1"/>
    <col min="14318" max="14318" width="17.42578125" style="1" customWidth="1"/>
    <col min="14319" max="14319" width="19.28515625" style="1" customWidth="1"/>
    <col min="14320" max="14320" width="17.5703125" style="1" bestFit="1" customWidth="1"/>
    <col min="14321" max="14321" width="18.28515625" style="1" customWidth="1"/>
    <col min="14322" max="14322" width="30.140625" style="1" customWidth="1"/>
    <col min="14323" max="14323" width="19" style="1" customWidth="1"/>
    <col min="14324" max="14324" width="20" style="1" customWidth="1"/>
    <col min="14325" max="14325" width="16.5703125" style="1" customWidth="1"/>
    <col min="14326" max="14326" width="16.42578125" style="1" customWidth="1"/>
    <col min="14327" max="14331" width="6" style="1" bestFit="1" customWidth="1"/>
    <col min="14332" max="14333" width="7" style="1" bestFit="1" customWidth="1"/>
    <col min="14334" max="14563" width="9.140625" style="1"/>
    <col min="14564" max="14564" width="49.28515625" style="1" bestFit="1" customWidth="1"/>
    <col min="14565" max="14565" width="25" style="1" customWidth="1"/>
    <col min="14566" max="14566" width="21.28515625" style="1" customWidth="1"/>
    <col min="14567" max="14567" width="16.28515625" style="1" bestFit="1" customWidth="1"/>
    <col min="14568" max="14568" width="17.85546875" style="1" bestFit="1" customWidth="1"/>
    <col min="14569" max="14569" width="18.5703125" style="1" bestFit="1" customWidth="1"/>
    <col min="14570" max="14573" width="17.42578125" style="1" bestFit="1" customWidth="1"/>
    <col min="14574" max="14574" width="17.42578125" style="1" customWidth="1"/>
    <col min="14575" max="14575" width="19.28515625" style="1" customWidth="1"/>
    <col min="14576" max="14576" width="17.5703125" style="1" bestFit="1" customWidth="1"/>
    <col min="14577" max="14577" width="18.28515625" style="1" customWidth="1"/>
    <col min="14578" max="14578" width="30.140625" style="1" customWidth="1"/>
    <col min="14579" max="14579" width="19" style="1" customWidth="1"/>
    <col min="14580" max="14580" width="20" style="1" customWidth="1"/>
    <col min="14581" max="14581" width="16.5703125" style="1" customWidth="1"/>
    <col min="14582" max="14582" width="16.42578125" style="1" customWidth="1"/>
    <col min="14583" max="14587" width="6" style="1" bestFit="1" customWidth="1"/>
    <col min="14588" max="14589" width="7" style="1" bestFit="1" customWidth="1"/>
    <col min="14590" max="14819" width="9.140625" style="1"/>
    <col min="14820" max="14820" width="49.28515625" style="1" bestFit="1" customWidth="1"/>
    <col min="14821" max="14821" width="25" style="1" customWidth="1"/>
    <col min="14822" max="14822" width="21.28515625" style="1" customWidth="1"/>
    <col min="14823" max="14823" width="16.28515625" style="1" bestFit="1" customWidth="1"/>
    <col min="14824" max="14824" width="17.85546875" style="1" bestFit="1" customWidth="1"/>
    <col min="14825" max="14825" width="18.5703125" style="1" bestFit="1" customWidth="1"/>
    <col min="14826" max="14829" width="17.42578125" style="1" bestFit="1" customWidth="1"/>
    <col min="14830" max="14830" width="17.42578125" style="1" customWidth="1"/>
    <col min="14831" max="14831" width="19.28515625" style="1" customWidth="1"/>
    <col min="14832" max="14832" width="17.5703125" style="1" bestFit="1" customWidth="1"/>
    <col min="14833" max="14833" width="18.28515625" style="1" customWidth="1"/>
    <col min="14834" max="14834" width="30.140625" style="1" customWidth="1"/>
    <col min="14835" max="14835" width="19" style="1" customWidth="1"/>
    <col min="14836" max="14836" width="20" style="1" customWidth="1"/>
    <col min="14837" max="14837" width="16.5703125" style="1" customWidth="1"/>
    <col min="14838" max="14838" width="16.42578125" style="1" customWidth="1"/>
    <col min="14839" max="14843" width="6" style="1" bestFit="1" customWidth="1"/>
    <col min="14844" max="14845" width="7" style="1" bestFit="1" customWidth="1"/>
    <col min="14846" max="15075" width="9.140625" style="1"/>
    <col min="15076" max="15076" width="49.28515625" style="1" bestFit="1" customWidth="1"/>
    <col min="15077" max="15077" width="25" style="1" customWidth="1"/>
    <col min="15078" max="15078" width="21.28515625" style="1" customWidth="1"/>
    <col min="15079" max="15079" width="16.28515625" style="1" bestFit="1" customWidth="1"/>
    <col min="15080" max="15080" width="17.85546875" style="1" bestFit="1" customWidth="1"/>
    <col min="15081" max="15081" width="18.5703125" style="1" bestFit="1" customWidth="1"/>
    <col min="15082" max="15085" width="17.42578125" style="1" bestFit="1" customWidth="1"/>
    <col min="15086" max="15086" width="17.42578125" style="1" customWidth="1"/>
    <col min="15087" max="15087" width="19.28515625" style="1" customWidth="1"/>
    <col min="15088" max="15088" width="17.5703125" style="1" bestFit="1" customWidth="1"/>
    <col min="15089" max="15089" width="18.28515625" style="1" customWidth="1"/>
    <col min="15090" max="15090" width="30.140625" style="1" customWidth="1"/>
    <col min="15091" max="15091" width="19" style="1" customWidth="1"/>
    <col min="15092" max="15092" width="20" style="1" customWidth="1"/>
    <col min="15093" max="15093" width="16.5703125" style="1" customWidth="1"/>
    <col min="15094" max="15094" width="16.42578125" style="1" customWidth="1"/>
    <col min="15095" max="15099" width="6" style="1" bestFit="1" customWidth="1"/>
    <col min="15100" max="15101" width="7" style="1" bestFit="1" customWidth="1"/>
    <col min="15102" max="15331" width="9.140625" style="1"/>
    <col min="15332" max="15332" width="49.28515625" style="1" bestFit="1" customWidth="1"/>
    <col min="15333" max="15333" width="25" style="1" customWidth="1"/>
    <col min="15334" max="15334" width="21.28515625" style="1" customWidth="1"/>
    <col min="15335" max="15335" width="16.28515625" style="1" bestFit="1" customWidth="1"/>
    <col min="15336" max="15336" width="17.85546875" style="1" bestFit="1" customWidth="1"/>
    <col min="15337" max="15337" width="18.5703125" style="1" bestFit="1" customWidth="1"/>
    <col min="15338" max="15341" width="17.42578125" style="1" bestFit="1" customWidth="1"/>
    <col min="15342" max="15342" width="17.42578125" style="1" customWidth="1"/>
    <col min="15343" max="15343" width="19.28515625" style="1" customWidth="1"/>
    <col min="15344" max="15344" width="17.5703125" style="1" bestFit="1" customWidth="1"/>
    <col min="15345" max="15345" width="18.28515625" style="1" customWidth="1"/>
    <col min="15346" max="15346" width="30.140625" style="1" customWidth="1"/>
    <col min="15347" max="15347" width="19" style="1" customWidth="1"/>
    <col min="15348" max="15348" width="20" style="1" customWidth="1"/>
    <col min="15349" max="15349" width="16.5703125" style="1" customWidth="1"/>
    <col min="15350" max="15350" width="16.42578125" style="1" customWidth="1"/>
    <col min="15351" max="15355" width="6" style="1" bestFit="1" customWidth="1"/>
    <col min="15356" max="15357" width="7" style="1" bestFit="1" customWidth="1"/>
    <col min="15358" max="15587" width="9.140625" style="1"/>
    <col min="15588" max="15588" width="49.28515625" style="1" bestFit="1" customWidth="1"/>
    <col min="15589" max="15589" width="25" style="1" customWidth="1"/>
    <col min="15590" max="15590" width="21.28515625" style="1" customWidth="1"/>
    <col min="15591" max="15591" width="16.28515625" style="1" bestFit="1" customWidth="1"/>
    <col min="15592" max="15592" width="17.85546875" style="1" bestFit="1" customWidth="1"/>
    <col min="15593" max="15593" width="18.5703125" style="1" bestFit="1" customWidth="1"/>
    <col min="15594" max="15597" width="17.42578125" style="1" bestFit="1" customWidth="1"/>
    <col min="15598" max="15598" width="17.42578125" style="1" customWidth="1"/>
    <col min="15599" max="15599" width="19.28515625" style="1" customWidth="1"/>
    <col min="15600" max="15600" width="17.5703125" style="1" bestFit="1" customWidth="1"/>
    <col min="15601" max="15601" width="18.28515625" style="1" customWidth="1"/>
    <col min="15602" max="15602" width="30.140625" style="1" customWidth="1"/>
    <col min="15603" max="15603" width="19" style="1" customWidth="1"/>
    <col min="15604" max="15604" width="20" style="1" customWidth="1"/>
    <col min="15605" max="15605" width="16.5703125" style="1" customWidth="1"/>
    <col min="15606" max="15606" width="16.42578125" style="1" customWidth="1"/>
    <col min="15607" max="15611" width="6" style="1" bestFit="1" customWidth="1"/>
    <col min="15612" max="15613" width="7" style="1" bestFit="1" customWidth="1"/>
    <col min="15614" max="15843" width="9.140625" style="1"/>
    <col min="15844" max="15844" width="49.28515625" style="1" bestFit="1" customWidth="1"/>
    <col min="15845" max="15845" width="25" style="1" customWidth="1"/>
    <col min="15846" max="15846" width="21.28515625" style="1" customWidth="1"/>
    <col min="15847" max="15847" width="16.28515625" style="1" bestFit="1" customWidth="1"/>
    <col min="15848" max="15848" width="17.85546875" style="1" bestFit="1" customWidth="1"/>
    <col min="15849" max="15849" width="18.5703125" style="1" bestFit="1" customWidth="1"/>
    <col min="15850" max="15853" width="17.42578125" style="1" bestFit="1" customWidth="1"/>
    <col min="15854" max="15854" width="17.42578125" style="1" customWidth="1"/>
    <col min="15855" max="15855" width="19.28515625" style="1" customWidth="1"/>
    <col min="15856" max="15856" width="17.5703125" style="1" bestFit="1" customWidth="1"/>
    <col min="15857" max="15857" width="18.28515625" style="1" customWidth="1"/>
    <col min="15858" max="15858" width="30.140625" style="1" customWidth="1"/>
    <col min="15859" max="15859" width="19" style="1" customWidth="1"/>
    <col min="15860" max="15860" width="20" style="1" customWidth="1"/>
    <col min="15861" max="15861" width="16.5703125" style="1" customWidth="1"/>
    <col min="15862" max="15862" width="16.42578125" style="1" customWidth="1"/>
    <col min="15863" max="15867" width="6" style="1" bestFit="1" customWidth="1"/>
    <col min="15868" max="15869" width="7" style="1" bestFit="1" customWidth="1"/>
    <col min="15870" max="16099" width="9.140625" style="1"/>
    <col min="16100" max="16100" width="49.28515625" style="1" bestFit="1" customWidth="1"/>
    <col min="16101" max="16101" width="25" style="1" customWidth="1"/>
    <col min="16102" max="16102" width="21.28515625" style="1" customWidth="1"/>
    <col min="16103" max="16103" width="16.28515625" style="1" bestFit="1" customWidth="1"/>
    <col min="16104" max="16104" width="17.85546875" style="1" bestFit="1" customWidth="1"/>
    <col min="16105" max="16105" width="18.5703125" style="1" bestFit="1" customWidth="1"/>
    <col min="16106" max="16109" width="17.42578125" style="1" bestFit="1" customWidth="1"/>
    <col min="16110" max="16110" width="17.42578125" style="1" customWidth="1"/>
    <col min="16111" max="16111" width="19.28515625" style="1" customWidth="1"/>
    <col min="16112" max="16112" width="17.5703125" style="1" bestFit="1" customWidth="1"/>
    <col min="16113" max="16113" width="18.28515625" style="1" customWidth="1"/>
    <col min="16114" max="16114" width="30.140625" style="1" customWidth="1"/>
    <col min="16115" max="16115" width="19" style="1" customWidth="1"/>
    <col min="16116" max="16116" width="20" style="1" customWidth="1"/>
    <col min="16117" max="16117" width="16.5703125" style="1" customWidth="1"/>
    <col min="16118" max="16118" width="16.42578125" style="1" customWidth="1"/>
    <col min="16119" max="16123" width="6" style="1" bestFit="1" customWidth="1"/>
    <col min="16124" max="16125" width="7" style="1" bestFit="1" customWidth="1"/>
    <col min="16126" max="16384" width="9.140625" style="1"/>
  </cols>
  <sheetData>
    <row r="1" spans="1:14" ht="18.75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.7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8.75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8.75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18.75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8.75" x14ac:dyDescent="0.25">
      <c r="B7" s="23" t="s">
        <v>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5.75" x14ac:dyDescent="0.25">
      <c r="B8" s="24" t="s">
        <v>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.75" x14ac:dyDescent="0.2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5">
      <c r="B10" s="26" t="s">
        <v>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E11" s="4"/>
      <c r="F11" s="5"/>
      <c r="G11" s="6"/>
      <c r="N11" s="7"/>
    </row>
    <row r="12" spans="1:14" ht="31.5" x14ac:dyDescent="0.25">
      <c r="B12" s="8"/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9" t="s">
        <v>13</v>
      </c>
      <c r="L12" s="9" t="s">
        <v>14</v>
      </c>
      <c r="M12" s="9" t="s">
        <v>15</v>
      </c>
      <c r="N12" s="9" t="s">
        <v>4</v>
      </c>
    </row>
    <row r="13" spans="1:14" x14ac:dyDescent="0.25">
      <c r="B13" s="10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B14" s="13" t="s">
        <v>17</v>
      </c>
      <c r="C14" s="14">
        <f>SUM(C15:C19)</f>
        <v>354421683</v>
      </c>
      <c r="D14" s="14">
        <f>SUM(D15:D19)</f>
        <v>408886715.99999994</v>
      </c>
      <c r="E14" s="14">
        <f t="shared" ref="E14:M14" si="0">SUM(E15:E19)</f>
        <v>0</v>
      </c>
      <c r="F14" s="14">
        <f t="shared" si="0"/>
        <v>53377675.940000005</v>
      </c>
      <c r="G14" s="14">
        <f t="shared" si="0"/>
        <v>26250731.289999999</v>
      </c>
      <c r="H14" s="14">
        <f t="shared" si="0"/>
        <v>26401038.710000001</v>
      </c>
      <c r="I14" s="14">
        <f t="shared" si="0"/>
        <v>41093721.340000004</v>
      </c>
      <c r="J14" s="14">
        <f t="shared" si="0"/>
        <v>26853759.600000001</v>
      </c>
      <c r="K14" s="14">
        <f t="shared" si="0"/>
        <v>28803611.930000003</v>
      </c>
      <c r="L14" s="14">
        <f t="shared" si="0"/>
        <v>27654158.5</v>
      </c>
      <c r="M14" s="14">
        <f t="shared" si="0"/>
        <v>27786989.32</v>
      </c>
      <c r="N14" s="14">
        <f>SUM(N15:N19)</f>
        <v>258221686.63</v>
      </c>
    </row>
    <row r="15" spans="1:14" x14ac:dyDescent="0.25">
      <c r="A15" s="1" t="str">
        <f>LEFT(B15,5)</f>
        <v>2.1.1</v>
      </c>
      <c r="B15" s="32" t="s">
        <v>18</v>
      </c>
      <c r="C15" s="4">
        <f>IFERROR(VLOOKUP(A15,'[1]Modificación CONS 2023'!$C$11:$E$403,3,FALSE),0)</f>
        <v>272707595</v>
      </c>
      <c r="D15" s="4">
        <f>IFERROR(VLOOKUP(A15,'[2]Ejecución CONS 2023'!$C$11:$E$403,3,FALSE),0)+'[3]7213 Ejecución OAI '!E15</f>
        <v>318151213.22999996</v>
      </c>
      <c r="E15" s="4">
        <f>IFERROR(VLOOKUP(A15,'[2]Ejecución CONS 2023'!$C$11:$Q$403,4,FALSE),0)</f>
        <v>0</v>
      </c>
      <c r="F15" s="4">
        <f>IFERROR(VLOOKUP(A15,'[2]Ejecución CONS 2023'!$C$11:$Q$403,5,FALSE),0)</f>
        <v>45482691.740000002</v>
      </c>
      <c r="G15" s="4">
        <f>IFERROR(VLOOKUP(A15,'[2]Ejecución CONS 2023'!$C$11:$Q$403,6,FALSE),0)</f>
        <v>22304804.209999997</v>
      </c>
      <c r="H15" s="4">
        <f>IFERROR(VLOOKUP(A15,'[2]Ejecución CONS 2023'!$C$11:$Q$403,7,FALSE),0)</f>
        <v>22215295.050000001</v>
      </c>
      <c r="I15" s="4">
        <f>IFERROR(VLOOKUP(A15,'[2]Ejecución CONS 2023'!$C$11:$Q$403,8,FALSE),0)</f>
        <v>22117699.940000001</v>
      </c>
      <c r="J15" s="15">
        <f>IFERROR(VLOOKUP(A15,'[2]Ejecución CONS 2023'!$C$11:$Q$403,9,FALSE),0)</f>
        <v>22849861.460000001</v>
      </c>
      <c r="K15" s="4">
        <f>IFERROR(VLOOKUP(A15,'[2]Ejecución CONS 2023'!$C$11:$Q$403,10,FALSE),0)</f>
        <v>23414176.760000002</v>
      </c>
      <c r="L15" s="4">
        <f>IFERROR(VLOOKUP(A15,'[2]Ejecución CONS 2023'!$C$11:$Q$403,11,FALSE),0)</f>
        <v>23536413.57</v>
      </c>
      <c r="M15" s="4">
        <f>IFERROR(VLOOKUP(A15,'[2]Ejecución CONS 2023'!$C$11:$Q$403,12,FALSE),0)</f>
        <v>23657016.580000002</v>
      </c>
      <c r="N15" s="4">
        <f>SUM(E15:M15)</f>
        <v>205577959.31</v>
      </c>
    </row>
    <row r="16" spans="1:14" x14ac:dyDescent="0.25">
      <c r="A16" s="1" t="str">
        <f t="shared" ref="A16:A70" si="1">LEFT(B16,5)</f>
        <v>2.1.2</v>
      </c>
      <c r="B16" s="32" t="s">
        <v>19</v>
      </c>
      <c r="C16" s="4">
        <f>IFERROR(VLOOKUP(A16,'[1]Modificación CONS 2023'!$C$11:$E$403,3,FALSE),0)</f>
        <v>43752232</v>
      </c>
      <c r="D16" s="4">
        <f>IFERROR(VLOOKUP(A16,'[2]Ejecución CONS 2023'!$C$11:$E$403,3,FALSE),0)+'[3]7213 Ejecución OAI '!E16</f>
        <v>46173570.390000001</v>
      </c>
      <c r="E16" s="4">
        <f>IFERROR(VLOOKUP(A16,'[2]Ejecución CONS 2023'!$C$11:$Q$403,4,FALSE),0)</f>
        <v>0</v>
      </c>
      <c r="F16" s="15">
        <f>IFERROR(VLOOKUP(A16,'[2]Ejecución CONS 2023'!$C$11:$Q$403,5,FALSE),0)</f>
        <v>1095000</v>
      </c>
      <c r="G16" s="15">
        <f>IFERROR(VLOOKUP(A16,'[2]Ejecución CONS 2023'!$C$11:$Q$403,6,FALSE),0)</f>
        <v>559500</v>
      </c>
      <c r="H16" s="15">
        <f>IFERROR(VLOOKUP(A16,'[2]Ejecución CONS 2023'!$C$11:$Q$403,7,FALSE),0)</f>
        <v>811000</v>
      </c>
      <c r="I16" s="15">
        <f>IFERROR(VLOOKUP(A16,'[2]Ejecución CONS 2023'!$C$11:$Q$403,8,FALSE),0)</f>
        <v>15571817.189999999</v>
      </c>
      <c r="J16" s="15">
        <f>IFERROR(VLOOKUP(A16,'[2]Ejecución CONS 2023'!$C$11:$Q$403,9,FALSE),0)</f>
        <v>551500</v>
      </c>
      <c r="K16" s="4">
        <f>IFERROR(VLOOKUP(A16,'[2]Ejecución CONS 2023'!$C$11:$Q$403,10,FALSE),0)</f>
        <v>1876355.26</v>
      </c>
      <c r="L16" s="4">
        <f>IFERROR(VLOOKUP(A16,'[2]Ejecución CONS 2023'!$C$11:$Q$403,11,FALSE),0)</f>
        <v>529500</v>
      </c>
      <c r="M16" s="4">
        <f>IFERROR(VLOOKUP(A16,'[2]Ejecución CONS 2023'!$C$11:$Q$403,12,FALSE),0)</f>
        <v>548500</v>
      </c>
      <c r="N16" s="4">
        <f>SUM(E16:M16)</f>
        <v>21543172.449999999</v>
      </c>
    </row>
    <row r="17" spans="1:14" x14ac:dyDescent="0.25">
      <c r="A17" s="1" t="str">
        <f t="shared" si="1"/>
        <v>2.1.3</v>
      </c>
      <c r="B17" s="32" t="s">
        <v>20</v>
      </c>
      <c r="C17" s="4">
        <f>IFERROR(VLOOKUP(A17,'[1]Modificación CONS 2023'!$C$11:$E$403,3,FALSE),0)</f>
        <v>0</v>
      </c>
      <c r="D17" s="4">
        <f>IFERROR(VLOOKUP(A17,'[2]Ejecución CONS 2023'!$C$11:$E$403,3,FALSE),0)+'[3]7213 Ejecución OAI '!E17</f>
        <v>0</v>
      </c>
      <c r="E17" s="4">
        <f>IFERROR(VLOOKUP(A17,'[2]Ejecución CONS 2023'!$C$11:$Q$403,4,FALSE),0)</f>
        <v>0</v>
      </c>
      <c r="F17" s="15">
        <f>IFERROR(VLOOKUP(A17,'[2]Ejecución CONS 2023'!$C$11:$Q$403,5,FALSE),0)</f>
        <v>0</v>
      </c>
      <c r="G17" s="15">
        <f>IFERROR(VLOOKUP(A17,'[2]Ejecución CONS 2023'!$C$11:$Q$403,6,FALSE),0)</f>
        <v>0</v>
      </c>
      <c r="H17" s="15">
        <f>IFERROR(VLOOKUP(A17,'[2]Ejecución CONS 2023'!$C$11:$Q$403,7,FALSE),0)</f>
        <v>0</v>
      </c>
      <c r="I17" s="15">
        <f>IFERROR(VLOOKUP(A17,'[2]Ejecución CONS 2023'!$C$11:$Q$403,8,FALSE),0)</f>
        <v>0</v>
      </c>
      <c r="J17" s="15">
        <f>IFERROR(VLOOKUP(A17,'[2]Ejecución CONS 2023'!$C$11:$Q$403,9,FALSE),0)</f>
        <v>0</v>
      </c>
      <c r="K17" s="4">
        <f>IFERROR(VLOOKUP(A17,'[2]Ejecución CONS 2023'!$C$11:$Q$403,10,FALSE),0)</f>
        <v>0</v>
      </c>
      <c r="L17" s="4">
        <f>IFERROR(VLOOKUP(A17,'[2]Ejecución CONS 2023'!$C$11:$Q$403,11,FALSE),0)</f>
        <v>0</v>
      </c>
      <c r="M17" s="4">
        <f>IFERROR(VLOOKUP(A17,'[2]Ejecución CONS 2023'!$C$11:$Q$403,12,FALSE),0)</f>
        <v>0</v>
      </c>
      <c r="N17" s="4">
        <f>SUM(E17:M17)</f>
        <v>0</v>
      </c>
    </row>
    <row r="18" spans="1:14" x14ac:dyDescent="0.25">
      <c r="A18" s="1" t="str">
        <f t="shared" si="1"/>
        <v>2.1.4</v>
      </c>
      <c r="B18" s="32" t="s">
        <v>21</v>
      </c>
      <c r="C18" s="4">
        <f>IFERROR(VLOOKUP(A18,'[1]Modificación CONS 2023'!$C$11:$E$403,3,FALSE),0)</f>
        <v>0</v>
      </c>
      <c r="D18" s="4">
        <f>IFERROR(VLOOKUP(A18,'[2]Ejecución CONS 2023'!$C$11:$E$403,3,FALSE),0)+'[3]7213 Ejecución OAI '!E18</f>
        <v>0</v>
      </c>
      <c r="E18" s="4">
        <f>IFERROR(VLOOKUP(A18,'[2]Ejecución CONS 2023'!$C$11:$Q$403,4,FALSE),0)</f>
        <v>0</v>
      </c>
      <c r="F18" s="15">
        <f>IFERROR(VLOOKUP(A18,'[2]Ejecución CONS 2023'!$C$11:$Q$403,5,FALSE),0)</f>
        <v>0</v>
      </c>
      <c r="G18" s="15">
        <f>IFERROR(VLOOKUP(A18,'[2]Ejecución CONS 2023'!$C$11:$Q$403,6,FALSE),0)</f>
        <v>0</v>
      </c>
      <c r="H18" s="15">
        <f>IFERROR(VLOOKUP(A18,'[2]Ejecución CONS 2023'!$C$11:$Q$403,7,FALSE),0)</f>
        <v>0</v>
      </c>
      <c r="I18" s="15">
        <f>IFERROR(VLOOKUP(A18,'[2]Ejecución CONS 2023'!$C$11:$Q$403,8,FALSE),0)</f>
        <v>0</v>
      </c>
      <c r="J18" s="15">
        <f>IFERROR(VLOOKUP(A18,'[2]Ejecución CONS 2023'!$C$11:$Q$403,9,FALSE),0)</f>
        <v>0</v>
      </c>
      <c r="K18" s="4">
        <f>IFERROR(VLOOKUP(A18,'[2]Ejecución CONS 2023'!$C$11:$Q$403,10,FALSE),0)</f>
        <v>0</v>
      </c>
      <c r="L18" s="4">
        <f>IFERROR(VLOOKUP(A18,'[2]Ejecución CONS 2023'!$C$11:$Q$403,11,FALSE),0)</f>
        <v>0</v>
      </c>
      <c r="M18" s="4">
        <f>IFERROR(VLOOKUP(A18,'[2]Ejecución CONS 2023'!$C$11:$Q$403,12,FALSE),0)</f>
        <v>0</v>
      </c>
      <c r="N18" s="4">
        <f>SUM(E18:M18)</f>
        <v>0</v>
      </c>
    </row>
    <row r="19" spans="1:14" x14ac:dyDescent="0.25">
      <c r="A19" s="1" t="str">
        <f t="shared" si="1"/>
        <v>2.1.5</v>
      </c>
      <c r="B19" s="32" t="s">
        <v>22</v>
      </c>
      <c r="C19" s="4">
        <f>IFERROR(VLOOKUP(A19,'[1]Modificación CONS 2023'!$C$11:$E$403,3,FALSE),0)</f>
        <v>37961856</v>
      </c>
      <c r="D19" s="4">
        <f>IFERROR(VLOOKUP(A19,'[2]Ejecución CONS 2023'!$C$11:$E$403,3,FALSE),0)+'[3]7213 Ejecución OAI '!E19</f>
        <v>44561932.379999995</v>
      </c>
      <c r="E19" s="4">
        <f>IFERROR(VLOOKUP(A19,'[2]Ejecución CONS 2023'!$C$11:$Q$403,4,FALSE),0)</f>
        <v>0</v>
      </c>
      <c r="F19" s="15">
        <f>IFERROR(VLOOKUP(A19,'[2]Ejecución CONS 2023'!$C$11:$Q$403,5,FALSE),0)</f>
        <v>6799984.2000000002</v>
      </c>
      <c r="G19" s="15">
        <f>IFERROR(VLOOKUP(A19,'[2]Ejecución CONS 2023'!$C$11:$Q$403,6,FALSE),0)</f>
        <v>3386427.0800000005</v>
      </c>
      <c r="H19" s="15">
        <f>IFERROR(VLOOKUP(A19,'[2]Ejecución CONS 2023'!$C$11:$Q$403,7,FALSE),0)</f>
        <v>3374743.66</v>
      </c>
      <c r="I19" s="15">
        <f>IFERROR(VLOOKUP(A19,'[2]Ejecución CONS 2023'!$C$11:$Q$403,8,FALSE),0)</f>
        <v>3404204.2099999995</v>
      </c>
      <c r="J19" s="15">
        <f>IFERROR(VLOOKUP(A19,'[2]Ejecución CONS 2023'!$C$11:$Q$403,9,FALSE),0)</f>
        <v>3452398.1399999997</v>
      </c>
      <c r="K19" s="4">
        <f>IFERROR(VLOOKUP(A19,'[2]Ejecución CONS 2023'!$C$11:$Q$403,10,FALSE),0)</f>
        <v>3513079.91</v>
      </c>
      <c r="L19" s="4">
        <f>IFERROR(VLOOKUP(A19,'[2]Ejecución CONS 2023'!$C$11:$Q$403,11,FALSE),0)</f>
        <v>3588244.9299999997</v>
      </c>
      <c r="M19" s="4">
        <f>IFERROR(VLOOKUP(A19,'[2]Ejecución CONS 2023'!$C$11:$Q$403,12,FALSE),0)</f>
        <v>3581472.74</v>
      </c>
      <c r="N19" s="4">
        <f>SUM(E19:M19)</f>
        <v>31100554.870000005</v>
      </c>
    </row>
    <row r="20" spans="1:14" x14ac:dyDescent="0.25">
      <c r="A20" s="1" t="str">
        <f t="shared" si="1"/>
        <v>2.2 -</v>
      </c>
      <c r="B20" s="13" t="s">
        <v>23</v>
      </c>
      <c r="C20" s="16">
        <f>SUM(C21:C29)</f>
        <v>28155399</v>
      </c>
      <c r="D20" s="16">
        <f>SUM(D21:D29)</f>
        <v>56144940.580000006</v>
      </c>
      <c r="E20" s="16">
        <f t="shared" ref="E20:M20" si="2">SUM(E21:E29)</f>
        <v>1785031.2</v>
      </c>
      <c r="F20" s="16">
        <f t="shared" si="2"/>
        <v>2632092.11</v>
      </c>
      <c r="G20" s="16">
        <f t="shared" si="2"/>
        <v>2904808.26</v>
      </c>
      <c r="H20" s="16">
        <f t="shared" si="2"/>
        <v>2832861.61</v>
      </c>
      <c r="I20" s="16">
        <f t="shared" si="2"/>
        <v>2559450.7400000002</v>
      </c>
      <c r="J20" s="16">
        <f t="shared" si="2"/>
        <v>3943305.94</v>
      </c>
      <c r="K20" s="16">
        <f t="shared" si="2"/>
        <v>2287837.7199999997</v>
      </c>
      <c r="L20" s="16">
        <f t="shared" si="2"/>
        <v>3178490.96</v>
      </c>
      <c r="M20" s="16">
        <f t="shared" si="2"/>
        <v>2803744.8099999996</v>
      </c>
      <c r="N20" s="16">
        <f>SUM(N21:N29)</f>
        <v>24927623.349999998</v>
      </c>
    </row>
    <row r="21" spans="1:14" x14ac:dyDescent="0.25">
      <c r="A21" s="1" t="str">
        <f t="shared" si="1"/>
        <v>2.2.1</v>
      </c>
      <c r="B21" s="32" t="s">
        <v>24</v>
      </c>
      <c r="C21" s="4">
        <f>IFERROR(VLOOKUP(A21,'[1]Modificación CONS 2023'!$C$11:$E$403,3,FALSE),0)</f>
        <v>17360200</v>
      </c>
      <c r="D21" s="4">
        <f>IFERROR(VLOOKUP(A21,'[2]Ejecución CONS 2023'!$C$11:$E$403,3,FALSE),0)+'[3]7213 Ejecución OAI '!E21</f>
        <v>23796643</v>
      </c>
      <c r="E21" s="4">
        <f>IFERROR(VLOOKUP(A21,'[2]Ejecución CONS 2023'!$C$11:$Q$403,4,FALSE),0)</f>
        <v>1488673.22</v>
      </c>
      <c r="F21" s="15">
        <f>IFERROR(VLOOKUP(A21,'[2]Ejecución CONS 2023'!$C$11:$Q$403,5,FALSE),0)</f>
        <v>1412573.3599999999</v>
      </c>
      <c r="G21" s="15">
        <f>IFERROR(VLOOKUP(A21,'[2]Ejecución CONS 2023'!$C$11:$Q$403,6,FALSE),0)</f>
        <v>1830305.0999999999</v>
      </c>
      <c r="H21" s="4">
        <f>IFERROR(VLOOKUP(A21,'[2]Ejecución CONS 2023'!$C$11:$Q$403,7,FALSE),0)</f>
        <v>1561067.72</v>
      </c>
      <c r="I21" s="15">
        <f>IFERROR(VLOOKUP(A21,'[2]Ejecución CONS 2023'!$C$11:$Q$403,8,FALSE),0)</f>
        <v>2003033.96</v>
      </c>
      <c r="J21" s="15">
        <f>IFERROR(VLOOKUP(A21,'[2]Ejecución CONS 2023'!$C$11:$Q$403,9,FALSE),0)</f>
        <v>2001379.2200000002</v>
      </c>
      <c r="K21" s="4">
        <f>IFERROR(VLOOKUP(A21,'[2]Ejecución CONS 2023'!$C$11:$Q$403,10,FALSE),0)</f>
        <v>1563392.73</v>
      </c>
      <c r="L21" s="4">
        <f>IFERROR(VLOOKUP(A21,'[2]Ejecución CONS 2023'!$C$11:$Q$403,11,FALSE),0)</f>
        <v>1848275.6400000001</v>
      </c>
      <c r="M21" s="4">
        <f>IFERROR(VLOOKUP(A21,'[2]Ejecución CONS 2023'!$C$11:$Q$403,12,FALSE),0)</f>
        <v>1499901.3599999999</v>
      </c>
      <c r="N21" s="4">
        <f t="shared" ref="N21:N29" si="3">SUM(E21:M21)</f>
        <v>15208602.310000001</v>
      </c>
    </row>
    <row r="22" spans="1:14" x14ac:dyDescent="0.25">
      <c r="A22" s="1" t="str">
        <f t="shared" si="1"/>
        <v>2.2.2</v>
      </c>
      <c r="B22" s="32" t="s">
        <v>25</v>
      </c>
      <c r="C22" s="4">
        <f>IFERROR(VLOOKUP(A22,'[1]Modificación CONS 2023'!$C$11:$E$403,3,FALSE),0)</f>
        <v>1761000</v>
      </c>
      <c r="D22" s="4">
        <f>IFERROR(VLOOKUP(A22,'[2]Ejecución CONS 2023'!$C$11:$E$403,3,FALSE),0)+'[3]7213 Ejecución OAI '!E22</f>
        <v>1869783.96</v>
      </c>
      <c r="E22" s="4">
        <f>IFERROR(VLOOKUP(A22,'[2]Ejecución CONS 2023'!$C$11:$Q$403,4,FALSE),0)</f>
        <v>0</v>
      </c>
      <c r="F22" s="15">
        <f>IFERROR(VLOOKUP(A22,'[2]Ejecución CONS 2023'!$C$11:$Q$403,5,FALSE),0)</f>
        <v>0</v>
      </c>
      <c r="G22" s="15">
        <f>IFERROR(VLOOKUP(A22,'[2]Ejecución CONS 2023'!$C$11:$Q$403,6,FALSE),0)</f>
        <v>0</v>
      </c>
      <c r="H22" s="4">
        <f>IFERROR(VLOOKUP(A22,'[2]Ejecución CONS 2023'!$C$11:$Q$403,7,FALSE),0)</f>
        <v>0</v>
      </c>
      <c r="I22" s="15">
        <f>IFERROR(VLOOKUP(A22,'[2]Ejecución CONS 2023'!$C$11:$Q$403,8,FALSE),0)</f>
        <v>0</v>
      </c>
      <c r="J22" s="15">
        <f>IFERROR(VLOOKUP(A22,'[2]Ejecución CONS 2023'!$C$11:$Q$403,9,FALSE),0)</f>
        <v>198594</v>
      </c>
      <c r="K22" s="4">
        <f>IFERROR(VLOOKUP(A22,'[2]Ejecución CONS 2023'!$C$11:$Q$403,10,FALSE),0)</f>
        <v>0</v>
      </c>
      <c r="L22" s="4">
        <f>IFERROR(VLOOKUP(A22,'[2]Ejecución CONS 2023'!$C$11:$Q$403,11,FALSE),0)</f>
        <v>99854.48</v>
      </c>
      <c r="M22" s="4">
        <f>IFERROR(VLOOKUP(A22,'[2]Ejecución CONS 2023'!$C$11:$Q$403,12,FALSE),0)</f>
        <v>437281.81</v>
      </c>
      <c r="N22" s="4">
        <f t="shared" si="3"/>
        <v>735730.29</v>
      </c>
    </row>
    <row r="23" spans="1:14" x14ac:dyDescent="0.25">
      <c r="A23" s="1" t="str">
        <f t="shared" si="1"/>
        <v>2.2.3</v>
      </c>
      <c r="B23" s="32" t="s">
        <v>26</v>
      </c>
      <c r="C23" s="4">
        <f>IFERROR(VLOOKUP(A23,'[1]Modificación CONS 2023'!$C$11:$E$403,3,FALSE),0)</f>
        <v>0</v>
      </c>
      <c r="D23" s="4">
        <f>IFERROR(VLOOKUP(A23,'[2]Ejecución CONS 2023'!$C$11:$E$403,3,FALSE),0)+'[3]7213 Ejecución OAI '!E23</f>
        <v>0</v>
      </c>
      <c r="E23" s="4">
        <f>IFERROR(VLOOKUP(A23,'[2]Ejecución CONS 2023'!$C$11:$Q$403,4,FALSE),0)</f>
        <v>0</v>
      </c>
      <c r="F23" s="15">
        <f>IFERROR(VLOOKUP(A23,'[2]Ejecución CONS 2023'!$C$11:$Q$403,5,FALSE),0)</f>
        <v>0</v>
      </c>
      <c r="G23" s="15">
        <f>IFERROR(VLOOKUP(A23,'[2]Ejecución CONS 2023'!$C$11:$Q$403,6,FALSE),0)</f>
        <v>0</v>
      </c>
      <c r="H23" s="4">
        <f>IFERROR(VLOOKUP(A23,'[2]Ejecución CONS 2023'!$C$11:$Q$403,7,FALSE),0)</f>
        <v>0</v>
      </c>
      <c r="I23" s="15">
        <f>IFERROR(VLOOKUP(A23,'[2]Ejecución CONS 2023'!$C$11:$Q$403,8,FALSE),0)</f>
        <v>0</v>
      </c>
      <c r="J23" s="15">
        <f>IFERROR(VLOOKUP(A23,'[2]Ejecución CONS 2023'!$C$11:$Q$403,9,FALSE),0)</f>
        <v>0</v>
      </c>
      <c r="K23" s="4">
        <f>IFERROR(VLOOKUP(A23,'[2]Ejecución CONS 2023'!$C$11:$Q$403,10,FALSE),0)</f>
        <v>0</v>
      </c>
      <c r="L23" s="4">
        <f>IFERROR(VLOOKUP(A23,'[2]Ejecución CONS 2023'!$C$11:$Q$403,11,FALSE),0)</f>
        <v>0</v>
      </c>
      <c r="M23" s="4">
        <f>IFERROR(VLOOKUP(A23,'[2]Ejecución CONS 2023'!$C$11:$Q$403,12,FALSE),0)</f>
        <v>0</v>
      </c>
      <c r="N23" s="4">
        <f t="shared" si="3"/>
        <v>0</v>
      </c>
    </row>
    <row r="24" spans="1:14" x14ac:dyDescent="0.25">
      <c r="A24" s="1" t="str">
        <f t="shared" si="1"/>
        <v>2.2.4</v>
      </c>
      <c r="B24" s="32" t="s">
        <v>27</v>
      </c>
      <c r="C24" s="4">
        <f>IFERROR(VLOOKUP(A24,'[1]Modificación CONS 2023'!$C$11:$E$403,3,FALSE),0)</f>
        <v>300000</v>
      </c>
      <c r="D24" s="4">
        <f>IFERROR(VLOOKUP(A24,'[2]Ejecución CONS 2023'!$C$11:$E$403,3,FALSE),0)+'[3]7213 Ejecución OAI '!E24</f>
        <v>550000</v>
      </c>
      <c r="E24" s="4">
        <f>IFERROR(VLOOKUP(A24,'[2]Ejecución CONS 2023'!$C$11:$Q$403,4,FALSE),0)</f>
        <v>0</v>
      </c>
      <c r="F24" s="15">
        <f>IFERROR(VLOOKUP(A24,'[2]Ejecución CONS 2023'!$C$11:$Q$403,5,FALSE),0)</f>
        <v>0</v>
      </c>
      <c r="G24" s="15">
        <f>IFERROR(VLOOKUP(A24,'[2]Ejecución CONS 2023'!$C$11:$Q$403,6,FALSE),0)</f>
        <v>0</v>
      </c>
      <c r="H24" s="4">
        <f>IFERROR(VLOOKUP(A24,'[2]Ejecución CONS 2023'!$C$11:$Q$403,7,FALSE),0)</f>
        <v>25000</v>
      </c>
      <c r="I24" s="15">
        <f>IFERROR(VLOOKUP(A24,'[2]Ejecución CONS 2023'!$C$11:$Q$403,8,FALSE),0)</f>
        <v>0</v>
      </c>
      <c r="J24" s="15">
        <f>IFERROR(VLOOKUP(A24,'[2]Ejecución CONS 2023'!$C$11:$Q$403,9,FALSE),0)</f>
        <v>71328</v>
      </c>
      <c r="K24" s="4">
        <f>IFERROR(VLOOKUP(A24,'[2]Ejecución CONS 2023'!$C$11:$Q$403,10,FALSE),0)</f>
        <v>79354.399999999994</v>
      </c>
      <c r="L24" s="4">
        <f>IFERROR(VLOOKUP(A24,'[2]Ejecución CONS 2023'!$C$11:$Q$403,11,FALSE),0)</f>
        <v>54354.400000000001</v>
      </c>
      <c r="M24" s="4">
        <f>IFERROR(VLOOKUP(A24,'[2]Ejecución CONS 2023'!$C$11:$Q$403,12,FALSE),0)</f>
        <v>54354.400000000001</v>
      </c>
      <c r="N24" s="4">
        <f t="shared" si="3"/>
        <v>284391.2</v>
      </c>
    </row>
    <row r="25" spans="1:14" x14ac:dyDescent="0.25">
      <c r="A25" s="1" t="str">
        <f>LEFT(B25,5)</f>
        <v>2.2.5</v>
      </c>
      <c r="B25" s="32" t="s">
        <v>28</v>
      </c>
      <c r="C25" s="4">
        <f>IFERROR(VLOOKUP(A25,'[1]Modificación CONS 2023'!$C$11:$E$403,3,FALSE),0)</f>
        <v>502999</v>
      </c>
      <c r="D25" s="4">
        <f>IFERROR(VLOOKUP(A25,'[2]Ejecución CONS 2023'!$C$11:$E$403,3,FALSE),0)+'[3]7213 Ejecución OAI '!E25</f>
        <v>8300000</v>
      </c>
      <c r="E25" s="4">
        <f>IFERROR(VLOOKUP(A25,'[2]Ejecución CONS 2023'!$C$11:$Q$403,4,FALSE),0)</f>
        <v>0</v>
      </c>
      <c r="F25" s="15">
        <f>IFERROR(VLOOKUP(A25,'[2]Ejecución CONS 2023'!$C$11:$Q$403,5,FALSE),0)</f>
        <v>0</v>
      </c>
      <c r="G25" s="15">
        <f>IFERROR(VLOOKUP(A25,'[2]Ejecución CONS 2023'!$C$11:$Q$403,6,FALSE),0)</f>
        <v>0</v>
      </c>
      <c r="H25" s="4">
        <f>IFERROR(VLOOKUP(A25,'[2]Ejecución CONS 2023'!$C$11:$Q$403,7,FALSE),0)</f>
        <v>0</v>
      </c>
      <c r="I25" s="15">
        <f>IFERROR(VLOOKUP(A25,'[2]Ejecución CONS 2023'!$C$11:$Q$403,8,FALSE),0)</f>
        <v>0</v>
      </c>
      <c r="J25" s="15">
        <f>IFERROR(VLOOKUP(A25,'[2]Ejecución CONS 2023'!$C$11:$Q$403,9,FALSE),0)</f>
        <v>0</v>
      </c>
      <c r="K25" s="4">
        <f>IFERROR(VLOOKUP(A25,'[2]Ejecución CONS 2023'!$C$11:$Q$403,10,FALSE),0)</f>
        <v>0</v>
      </c>
      <c r="L25" s="4">
        <f>IFERROR(VLOOKUP(A25,'[2]Ejecución CONS 2023'!$C$11:$Q$403,11,FALSE),0)</f>
        <v>0</v>
      </c>
      <c r="M25" s="4">
        <f>IFERROR(VLOOKUP(A25,'[2]Ejecución CONS 2023'!$C$11:$Q$403,12,FALSE),0)</f>
        <v>188548</v>
      </c>
      <c r="N25" s="4">
        <f t="shared" si="3"/>
        <v>188548</v>
      </c>
    </row>
    <row r="26" spans="1:14" x14ac:dyDescent="0.25">
      <c r="A26" s="1" t="str">
        <f t="shared" si="1"/>
        <v>2.2.6</v>
      </c>
      <c r="B26" s="32" t="s">
        <v>29</v>
      </c>
      <c r="C26" s="4">
        <f>IFERROR(VLOOKUP(A26,'[1]Modificación CONS 2023'!$C$11:$E$403,3,FALSE),0)</f>
        <v>1500000</v>
      </c>
      <c r="D26" s="4">
        <f>IFERROR(VLOOKUP(A26,'[2]Ejecución CONS 2023'!$C$11:$E$403,3,FALSE),0)+'[3]7213 Ejecución OAI '!E26</f>
        <v>2734344.42</v>
      </c>
      <c r="E26" s="4">
        <f>IFERROR(VLOOKUP(A26,'[2]Ejecución CONS 2023'!$C$11:$Q$403,4,FALSE),0)</f>
        <v>72298.240000000005</v>
      </c>
      <c r="F26" s="15">
        <f>IFERROR(VLOOKUP(A26,'[2]Ejecución CONS 2023'!$C$11:$Q$403,5,FALSE),0)</f>
        <v>74284</v>
      </c>
      <c r="G26" s="15">
        <f>IFERROR(VLOOKUP(A26,'[2]Ejecución CONS 2023'!$C$11:$Q$403,6,FALSE),0)</f>
        <v>74284</v>
      </c>
      <c r="H26" s="4">
        <f>IFERROR(VLOOKUP(A26,'[2]Ejecución CONS 2023'!$C$11:$Q$403,7,FALSE),0)</f>
        <v>82222.559999999998</v>
      </c>
      <c r="I26" s="15">
        <f>IFERROR(VLOOKUP(A26,'[2]Ejecución CONS 2023'!$C$11:$Q$403,8,FALSE),0)</f>
        <v>79294.880000000005</v>
      </c>
      <c r="J26" s="15">
        <f>IFERROR(VLOOKUP(A26,'[2]Ejecución CONS 2023'!$C$11:$Q$403,9,FALSE),0)</f>
        <v>443506.27</v>
      </c>
      <c r="K26" s="4">
        <f>IFERROR(VLOOKUP(A26,'[2]Ejecución CONS 2023'!$C$11:$Q$403,10,FALSE),0)</f>
        <v>94911.099999999991</v>
      </c>
      <c r="L26" s="4">
        <f>IFERROR(VLOOKUP(A26,'[2]Ejecución CONS 2023'!$C$11:$Q$403,11,FALSE),0)</f>
        <v>88156.32</v>
      </c>
      <c r="M26" s="4">
        <f>IFERROR(VLOOKUP(A26,'[2]Ejecución CONS 2023'!$C$11:$Q$403,12,FALSE),0)</f>
        <v>83814.080000000002</v>
      </c>
      <c r="N26" s="4">
        <f t="shared" si="3"/>
        <v>1092771.45</v>
      </c>
    </row>
    <row r="27" spans="1:14" ht="30" x14ac:dyDescent="0.25">
      <c r="A27" s="1" t="str">
        <f t="shared" si="1"/>
        <v>2.2.7</v>
      </c>
      <c r="B27" s="32" t="s">
        <v>30</v>
      </c>
      <c r="C27" s="4">
        <f>IFERROR(VLOOKUP(A27,'[1]Modificación CONS 2023'!$C$11:$E$403,3,FALSE),0)</f>
        <v>3725400</v>
      </c>
      <c r="D27" s="4">
        <f>IFERROR(VLOOKUP(A27,'[2]Ejecución CONS 2023'!$C$11:$E$403,3,FALSE),0)+'[3]7213 Ejecución OAI '!E27</f>
        <v>10188431.52</v>
      </c>
      <c r="E27" s="4">
        <f>IFERROR(VLOOKUP(A27,'[2]Ejecución CONS 2023'!$C$11:$Q$403,4,FALSE),0)</f>
        <v>162699.74000000002</v>
      </c>
      <c r="F27" s="15">
        <f>IFERROR(VLOOKUP(A27,'[2]Ejecución CONS 2023'!$C$11:$Q$403,5,FALSE),0)</f>
        <v>515546.29000000004</v>
      </c>
      <c r="G27" s="15">
        <f>IFERROR(VLOOKUP(A27,'[2]Ejecución CONS 2023'!$C$11:$Q$403,6,FALSE),0)</f>
        <v>539527.51</v>
      </c>
      <c r="H27" s="4">
        <f>IFERROR(VLOOKUP(A27,'[2]Ejecución CONS 2023'!$C$11:$Q$403,7,FALSE),0)</f>
        <v>369648.14</v>
      </c>
      <c r="I27" s="15">
        <f>IFERROR(VLOOKUP(A27,'[2]Ejecución CONS 2023'!$C$11:$Q$403,8,FALSE),0)</f>
        <v>246058.23999999999</v>
      </c>
      <c r="J27" s="15">
        <f>IFERROR(VLOOKUP(A27,'[2]Ejecución CONS 2023'!$C$11:$Q$403,9,FALSE),0)</f>
        <v>919212.59000000008</v>
      </c>
      <c r="K27" s="4">
        <f>IFERROR(VLOOKUP(A27,'[2]Ejecución CONS 2023'!$C$11:$Q$403,10,FALSE),0)</f>
        <v>319902.5</v>
      </c>
      <c r="L27" s="4">
        <f>IFERROR(VLOOKUP(A27,'[2]Ejecución CONS 2023'!$C$11:$Q$403,11,FALSE),0)</f>
        <v>693671.13</v>
      </c>
      <c r="M27" s="4">
        <f>IFERROR(VLOOKUP(A27,'[2]Ejecución CONS 2023'!$C$11:$Q$403,12,FALSE),0)</f>
        <v>309568.17000000004</v>
      </c>
      <c r="N27" s="4">
        <f t="shared" si="3"/>
        <v>4075834.31</v>
      </c>
    </row>
    <row r="28" spans="1:14" ht="30" x14ac:dyDescent="0.25">
      <c r="A28" s="1" t="str">
        <f t="shared" si="1"/>
        <v>2.2.8</v>
      </c>
      <c r="B28" s="32" t="s">
        <v>31</v>
      </c>
      <c r="C28" s="4">
        <f>IFERROR(VLOOKUP(A28,'[1]Modificación CONS 2023'!$C$11:$E$403,3,FALSE),0)</f>
        <v>2055800</v>
      </c>
      <c r="D28" s="4">
        <f>IFERROR(VLOOKUP(A28,'[2]Ejecución CONS 2023'!$C$11:$E$403,3,FALSE),0)+'[3]7213 Ejecución OAI '!E28</f>
        <v>6372817.1799999997</v>
      </c>
      <c r="E28" s="4">
        <f>IFERROR(VLOOKUP(A28,'[2]Ejecución CONS 2023'!$C$11:$Q$403,4,FALSE),0)</f>
        <v>61360</v>
      </c>
      <c r="F28" s="15">
        <f>IFERROR(VLOOKUP(A28,'[2]Ejecución CONS 2023'!$C$11:$Q$403,5,FALSE),0)</f>
        <v>246016.46</v>
      </c>
      <c r="G28" s="15">
        <f>IFERROR(VLOOKUP(A28,'[2]Ejecución CONS 2023'!$C$11:$Q$403,6,FALSE),0)</f>
        <v>245223.66</v>
      </c>
      <c r="H28" s="4">
        <f>IFERROR(VLOOKUP(A28,'[2]Ejecución CONS 2023'!$C$11:$Q$403,7,FALSE),0)</f>
        <v>650255.18999999994</v>
      </c>
      <c r="I28" s="15">
        <f>IFERROR(VLOOKUP(A28,'[2]Ejecución CONS 2023'!$C$11:$Q$403,8,FALSE),0)</f>
        <v>231063.66</v>
      </c>
      <c r="J28" s="15">
        <f>IFERROR(VLOOKUP(A28,'[2]Ejecución CONS 2023'!$C$11:$Q$403,9,FALSE),0)</f>
        <v>309285.86</v>
      </c>
      <c r="K28" s="4">
        <f>IFERROR(VLOOKUP(A28,'[2]Ejecución CONS 2023'!$C$11:$Q$403,10,FALSE),0)</f>
        <v>230276.99</v>
      </c>
      <c r="L28" s="4">
        <f>IFERROR(VLOOKUP(A28,'[2]Ejecución CONS 2023'!$C$11:$Q$403,11,FALSE),0)</f>
        <v>295176.99</v>
      </c>
      <c r="M28" s="4">
        <f>IFERROR(VLOOKUP(A28,'[2]Ejecución CONS 2023'!$C$11:$Q$403,12,FALSE),0)</f>
        <v>230276.99</v>
      </c>
      <c r="N28" s="4">
        <f t="shared" si="3"/>
        <v>2498935.7999999998</v>
      </c>
    </row>
    <row r="29" spans="1:14" x14ac:dyDescent="0.25">
      <c r="A29" s="1" t="str">
        <f t="shared" si="1"/>
        <v>2.2.9</v>
      </c>
      <c r="B29" s="32" t="s">
        <v>32</v>
      </c>
      <c r="C29" s="4">
        <f>IFERROR(VLOOKUP(A29,'[1]Modificación CONS 2023'!$C$11:$E$403,3,FALSE),0)</f>
        <v>950000</v>
      </c>
      <c r="D29" s="4">
        <f>IFERROR(VLOOKUP(A29,'[2]Ejecución CONS 2023'!$C$11:$E$403,3,FALSE),0)+'[3]7213 Ejecución OAI '!E29</f>
        <v>2332920.5</v>
      </c>
      <c r="E29" s="17">
        <f>IFERROR(VLOOKUP(A29,'[2]Ejecución CONS 2023'!$C$11:$Q$403,4,FALSE),0)</f>
        <v>0</v>
      </c>
      <c r="F29" s="15">
        <f>IFERROR(VLOOKUP(A29,'[2]Ejecución CONS 2023'!$C$11:$Q$403,5,FALSE),0)</f>
        <v>383672</v>
      </c>
      <c r="G29" s="15">
        <f>IFERROR(VLOOKUP(A29,'[2]Ejecución CONS 2023'!$C$11:$Q$403,6,FALSE),0)</f>
        <v>215467.99</v>
      </c>
      <c r="H29" s="4">
        <f>IFERROR(VLOOKUP(A29,'[2]Ejecución CONS 2023'!$C$11:$Q$403,7,FALSE),0)</f>
        <v>144668</v>
      </c>
      <c r="I29" s="15">
        <f>IFERROR(VLOOKUP(A29,'[2]Ejecución CONS 2023'!$C$11:$Q$403,8,FALSE),0)</f>
        <v>0</v>
      </c>
      <c r="J29" s="15">
        <f>IFERROR(VLOOKUP(A29,'[2]Ejecución CONS 2023'!$C$11:$Q$403,9,FALSE),0)</f>
        <v>0</v>
      </c>
      <c r="K29" s="4">
        <f>IFERROR(VLOOKUP(A29,'[2]Ejecución CONS 2023'!$C$11:$Q$403,10,FALSE),0)</f>
        <v>0</v>
      </c>
      <c r="L29" s="4">
        <f>IFERROR(VLOOKUP(A29,'[2]Ejecución CONS 2023'!$C$11:$Q$403,11,FALSE),0)</f>
        <v>99002</v>
      </c>
      <c r="M29" s="4">
        <f>IFERROR(VLOOKUP(A29,'[2]Ejecución CONS 2023'!$C$11:$Q$403,12,FALSE),0)</f>
        <v>0</v>
      </c>
      <c r="N29" s="4">
        <f t="shared" si="3"/>
        <v>842809.99</v>
      </c>
    </row>
    <row r="30" spans="1:14" x14ac:dyDescent="0.25">
      <c r="A30" s="1" t="str">
        <f t="shared" si="1"/>
        <v>2.3 -</v>
      </c>
      <c r="B30" s="13" t="s">
        <v>33</v>
      </c>
      <c r="C30" s="16">
        <f>SUM(C31:C39)</f>
        <v>11235600</v>
      </c>
      <c r="D30" s="16">
        <f>SUM(D31:D39)</f>
        <v>44688935.879999995</v>
      </c>
      <c r="E30" s="16">
        <f t="shared" ref="E30:M30" si="4">SUM(E31:E39)</f>
        <v>8460</v>
      </c>
      <c r="F30" s="16">
        <f t="shared" si="4"/>
        <v>178691.96</v>
      </c>
      <c r="G30" s="16">
        <f t="shared" si="4"/>
        <v>2046198.68</v>
      </c>
      <c r="H30" s="16">
        <f t="shared" si="4"/>
        <v>940328.07</v>
      </c>
      <c r="I30" s="16">
        <f t="shared" si="4"/>
        <v>1123013.92</v>
      </c>
      <c r="J30" s="16">
        <f t="shared" si="4"/>
        <v>1168775.8999999999</v>
      </c>
      <c r="K30" s="16">
        <f t="shared" si="4"/>
        <v>1876762.3</v>
      </c>
      <c r="L30" s="16">
        <f t="shared" si="4"/>
        <v>1571760.71</v>
      </c>
      <c r="M30" s="16">
        <f t="shared" si="4"/>
        <v>809541.58</v>
      </c>
      <c r="N30" s="16">
        <f>SUM(N31:N39)</f>
        <v>9723533.1199999992</v>
      </c>
    </row>
    <row r="31" spans="1:14" x14ac:dyDescent="0.25">
      <c r="A31" s="1" t="str">
        <f t="shared" si="1"/>
        <v>2.3.1</v>
      </c>
      <c r="B31" s="32" t="s">
        <v>34</v>
      </c>
      <c r="C31" s="4">
        <f>IFERROR(VLOOKUP(A31,'[1]Modificación CONS 2023'!$C$11:$E$403,3,FALSE),0)</f>
        <v>500000</v>
      </c>
      <c r="D31" s="4">
        <f>IFERROR(VLOOKUP(A31,'[2]Ejecución CONS 2023'!$C$11:$E$403,3,FALSE),0)+'[3]7213 Ejecución OAI '!E31</f>
        <v>2146153.46</v>
      </c>
      <c r="E31" s="4">
        <f>IFERROR(VLOOKUP(A31,'[2]Ejecución CONS 2023'!$C$11:$Q$403,4,FALSE),0)</f>
        <v>8460</v>
      </c>
      <c r="F31" s="15">
        <f>IFERROR(VLOOKUP(A31,'[2]Ejecución CONS 2023'!$C$11:$Q$403,5,FALSE),0)</f>
        <v>178691.96</v>
      </c>
      <c r="G31" s="15">
        <f>IFERROR(VLOOKUP(A31,'[2]Ejecución CONS 2023'!$C$11:$Q$403,6,FALSE),0)</f>
        <v>269101.10000000003</v>
      </c>
      <c r="H31" s="4">
        <f>IFERROR(VLOOKUP(A31,'[2]Ejecución CONS 2023'!$C$11:$Q$403,7,FALSE),0)</f>
        <v>0</v>
      </c>
      <c r="I31" s="15">
        <f>IFERROR(VLOOKUP(A31,'[2]Ejecución CONS 2023'!$C$11:$Q$403,8,FALSE),0)</f>
        <v>26281.98</v>
      </c>
      <c r="J31" s="15">
        <f>IFERROR(VLOOKUP(A31,'[2]Ejecución CONS 2023'!$C$11:$Q$403,9,FALSE),0)</f>
        <v>8335</v>
      </c>
      <c r="K31" s="4">
        <f>IFERROR(VLOOKUP(A31,'[2]Ejecución CONS 2023'!$C$11:$Q$403,10,FALSE),0)</f>
        <v>32382.62</v>
      </c>
      <c r="L31" s="4">
        <f>IFERROR(VLOOKUP(A31,'[2]Ejecución CONS 2023'!$C$11:$Q$403,11,FALSE),0)</f>
        <v>154777.60000000001</v>
      </c>
      <c r="M31" s="4">
        <f>IFERROR(VLOOKUP(A31,'[2]Ejecución CONS 2023'!$C$11:$Q$403,12,FALSE),0)</f>
        <v>164641.94</v>
      </c>
      <c r="N31" s="4">
        <f t="shared" ref="N31:N37" si="5">SUM(E31:M31)</f>
        <v>842672.2</v>
      </c>
    </row>
    <row r="32" spans="1:14" x14ac:dyDescent="0.25">
      <c r="A32" s="1" t="str">
        <f t="shared" si="1"/>
        <v>2.3.2</v>
      </c>
      <c r="B32" s="32" t="s">
        <v>35</v>
      </c>
      <c r="C32" s="4">
        <f>IFERROR(VLOOKUP(A32,'[1]Modificación CONS 2023'!$C$11:$E$403,3,FALSE),0)</f>
        <v>790000</v>
      </c>
      <c r="D32" s="4">
        <f>IFERROR(VLOOKUP(A32,'[2]Ejecución CONS 2023'!$C$11:$E$403,3,FALSE),0)+'[3]7213 Ejecución OAI '!E32</f>
        <v>1951670.74</v>
      </c>
      <c r="E32" s="4">
        <f>IFERROR(VLOOKUP(A32,'[2]Ejecución CONS 2023'!$C$11:$Q$403,4,FALSE),0)</f>
        <v>0</v>
      </c>
      <c r="F32" s="15">
        <f>IFERROR(VLOOKUP(A32,'[2]Ejecución CONS 2023'!$C$11:$Q$403,5,FALSE),0)</f>
        <v>0</v>
      </c>
      <c r="G32" s="15">
        <f>IFERROR(VLOOKUP(A32,'[2]Ejecución CONS 2023'!$C$11:$Q$403,6,FALSE),0)</f>
        <v>0</v>
      </c>
      <c r="H32" s="4">
        <f>IFERROR(VLOOKUP(A32,'[2]Ejecución CONS 2023'!$C$11:$Q$403,7,FALSE),0)</f>
        <v>0</v>
      </c>
      <c r="I32" s="15">
        <f>IFERROR(VLOOKUP(A32,'[2]Ejecución CONS 2023'!$C$11:$Q$403,8,FALSE),0)</f>
        <v>0</v>
      </c>
      <c r="J32" s="15">
        <f>IFERROR(VLOOKUP(A32,'[2]Ejecución CONS 2023'!$C$11:$Q$403,9,FALSE),0)</f>
        <v>5320</v>
      </c>
      <c r="K32" s="4">
        <f>IFERROR(VLOOKUP(A32,'[2]Ejecución CONS 2023'!$C$11:$Q$403,10,FALSE),0)</f>
        <v>9844.0300000000007</v>
      </c>
      <c r="L32" s="4">
        <f>IFERROR(VLOOKUP(A32,'[2]Ejecución CONS 2023'!$C$11:$Q$403,11,FALSE),0)</f>
        <v>0</v>
      </c>
      <c r="M32" s="4">
        <f>IFERROR(VLOOKUP(A32,'[2]Ejecución CONS 2023'!$C$11:$Q$403,12,FALSE),0)</f>
        <v>0</v>
      </c>
      <c r="N32" s="4">
        <f t="shared" si="5"/>
        <v>15164.03</v>
      </c>
    </row>
    <row r="33" spans="1:14" x14ac:dyDescent="0.25">
      <c r="A33" s="1" t="str">
        <f t="shared" si="1"/>
        <v>2.3.3</v>
      </c>
      <c r="B33" s="32" t="s">
        <v>36</v>
      </c>
      <c r="C33" s="4">
        <f>IFERROR(VLOOKUP(A33,'[1]Modificación CONS 2023'!$C$11:$E$403,3,FALSE),0)</f>
        <v>1250000</v>
      </c>
      <c r="D33" s="4">
        <f>IFERROR(VLOOKUP(A33,'[2]Ejecución CONS 2023'!$C$11:$E$403,3,FALSE),0)+'[3]7213 Ejecución OAI '!E33</f>
        <v>5143166.29</v>
      </c>
      <c r="E33" s="4">
        <f>IFERROR(VLOOKUP(A33,'[2]Ejecución CONS 2023'!$C$11:$Q$403,4,FALSE),0)</f>
        <v>0</v>
      </c>
      <c r="F33" s="15">
        <f>IFERROR(VLOOKUP(A33,'[2]Ejecución CONS 2023'!$C$11:$Q$403,5,FALSE),0)</f>
        <v>0</v>
      </c>
      <c r="G33" s="15">
        <f>IFERROR(VLOOKUP(A33,'[2]Ejecución CONS 2023'!$C$11:$Q$403,6,FALSE),0)</f>
        <v>642665.72</v>
      </c>
      <c r="H33" s="4">
        <f>IFERROR(VLOOKUP(A33,'[2]Ejecución CONS 2023'!$C$11:$Q$403,7,FALSE),0)</f>
        <v>784321.5</v>
      </c>
      <c r="I33" s="15">
        <f>IFERROR(VLOOKUP(A33,'[2]Ejecución CONS 2023'!$C$11:$Q$403,8,FALSE),0)</f>
        <v>95849.66</v>
      </c>
      <c r="J33" s="15">
        <f>IFERROR(VLOOKUP(A33,'[2]Ejecución CONS 2023'!$C$11:$Q$403,9,FALSE),0)</f>
        <v>76761.399999999994</v>
      </c>
      <c r="K33" s="4">
        <f>IFERROR(VLOOKUP(A33,'[2]Ejecución CONS 2023'!$C$11:$Q$403,10,FALSE),0)</f>
        <v>0</v>
      </c>
      <c r="L33" s="4">
        <f>IFERROR(VLOOKUP(A33,'[2]Ejecución CONS 2023'!$C$11:$Q$403,11,FALSE),0)</f>
        <v>833709.11</v>
      </c>
      <c r="M33" s="4">
        <f>IFERROR(VLOOKUP(A33,'[2]Ejecución CONS 2023'!$C$11:$Q$403,12,FALSE),0)</f>
        <v>0</v>
      </c>
      <c r="N33" s="4">
        <f t="shared" si="5"/>
        <v>2433307.3899999997</v>
      </c>
    </row>
    <row r="34" spans="1:14" x14ac:dyDescent="0.25">
      <c r="A34" s="1" t="s">
        <v>37</v>
      </c>
      <c r="B34" s="32" t="s">
        <v>38</v>
      </c>
      <c r="C34" s="4">
        <f>IFERROR(VLOOKUP(A34,'[1]Modificación CONS 2023'!$C$11:$E$403,3,FALSE),0)</f>
        <v>300000</v>
      </c>
      <c r="D34" s="4">
        <f>IFERROR(VLOOKUP(A34,'[2]Ejecución CONS 2023'!$C$11:$E$403,3,FALSE),0)+'[3]7213 Ejecución OAI '!E34</f>
        <v>227354.99</v>
      </c>
      <c r="E34" s="4">
        <f>IFERROR(VLOOKUP(A34,'[2]Ejecución CONS 2023'!$C$11:$Q$403,4,FALSE),0)</f>
        <v>0</v>
      </c>
      <c r="F34" s="15">
        <f>IFERROR(VLOOKUP(A34,'[2]Ejecución CONS 2023'!$C$11:$Q$403,5,FALSE),0)</f>
        <v>0</v>
      </c>
      <c r="G34" s="15">
        <f>IFERROR(VLOOKUP(A34,'[2]Ejecución CONS 2023'!$C$11:$Q$403,6,FALSE),0)</f>
        <v>0</v>
      </c>
      <c r="H34" s="4">
        <f>IFERROR(VLOOKUP(A34,'[2]Ejecución CONS 2023'!$C$11:$Q$403,7,FALSE),0)</f>
        <v>0</v>
      </c>
      <c r="I34" s="15">
        <f>IFERROR(VLOOKUP(A34,'[2]Ejecución CONS 2023'!$C$11:$Q$403,8,FALSE),0)</f>
        <v>0</v>
      </c>
      <c r="J34" s="15">
        <f>IFERROR(VLOOKUP(A34,'[2]Ejecución CONS 2023'!$C$11:$Q$403,9,FALSE),0)</f>
        <v>18970.740000000002</v>
      </c>
      <c r="K34" s="4">
        <f>IFERROR(VLOOKUP(A34,'[2]Ejecución CONS 2023'!$C$11:$Q$403,10,FALSE),0)</f>
        <v>0</v>
      </c>
      <c r="L34" s="4">
        <f>IFERROR(VLOOKUP(A34,'[2]Ejecución CONS 2023'!$C$11:$Q$403,11,FALSE),0)</f>
        <v>0</v>
      </c>
      <c r="M34" s="4">
        <f>IFERROR(VLOOKUP(A34,'[2]Ejecución CONS 2023'!$C$11:$Q$403,12,FALSE),0)</f>
        <v>0</v>
      </c>
      <c r="N34" s="4">
        <f t="shared" si="5"/>
        <v>18970.740000000002</v>
      </c>
    </row>
    <row r="35" spans="1:14" x14ac:dyDescent="0.25">
      <c r="A35" s="1" t="str">
        <f t="shared" si="1"/>
        <v>2.3.5</v>
      </c>
      <c r="B35" s="32" t="s">
        <v>39</v>
      </c>
      <c r="C35" s="4">
        <f>IFERROR(VLOOKUP(A35,'[1]Modificación CONS 2023'!$C$11:$E$403,3,FALSE),0)</f>
        <v>550000</v>
      </c>
      <c r="D35" s="4">
        <f>IFERROR(VLOOKUP(A35,'[2]Ejecución CONS 2023'!$C$11:$E$403,3,FALSE),0)+'[3]7213 Ejecución OAI '!E35</f>
        <v>6000</v>
      </c>
      <c r="E35" s="4">
        <f>IFERROR(VLOOKUP(A35,'[2]Ejecución CONS 2023'!$C$11:$Q$403,4,FALSE),0)</f>
        <v>0</v>
      </c>
      <c r="F35" s="15">
        <f>IFERROR(VLOOKUP(A35,'[2]Ejecución CONS 2023'!$C$11:$Q$403,5,FALSE),0)</f>
        <v>0</v>
      </c>
      <c r="G35" s="15">
        <f>IFERROR(VLOOKUP(A35,'[2]Ejecución CONS 2023'!$C$11:$Q$403,6,FALSE),0)</f>
        <v>0</v>
      </c>
      <c r="H35" s="4">
        <f>IFERROR(VLOOKUP(A35,'[2]Ejecución CONS 2023'!$C$11:$Q$403,7,FALSE),0)</f>
        <v>0</v>
      </c>
      <c r="I35" s="15">
        <f>IFERROR(VLOOKUP(A35,'[2]Ejecución CONS 2023'!$C$11:$Q$403,8,FALSE),0)</f>
        <v>0</v>
      </c>
      <c r="J35" s="15">
        <f>IFERROR(VLOOKUP(A35,'[2]Ejecución CONS 2023'!$C$11:$Q$403,9,FALSE),0)</f>
        <v>0</v>
      </c>
      <c r="K35" s="4">
        <f>IFERROR(VLOOKUP(A35,'[2]Ejecución CONS 2023'!$C$11:$Q$403,10,FALSE),0)</f>
        <v>2510.09</v>
      </c>
      <c r="L35" s="4">
        <f>IFERROR(VLOOKUP(A35,'[2]Ejecución CONS 2023'!$C$11:$Q$403,11,FALSE),0)</f>
        <v>0</v>
      </c>
      <c r="M35" s="4">
        <f>IFERROR(VLOOKUP(A35,'[2]Ejecución CONS 2023'!$C$11:$Q$403,12,FALSE),0)</f>
        <v>0</v>
      </c>
      <c r="N35" s="4">
        <f t="shared" si="5"/>
        <v>2510.09</v>
      </c>
    </row>
    <row r="36" spans="1:14" x14ac:dyDescent="0.25">
      <c r="A36" s="1" t="str">
        <f t="shared" si="1"/>
        <v>2.3.6</v>
      </c>
      <c r="B36" s="32" t="s">
        <v>40</v>
      </c>
      <c r="C36" s="4">
        <f>IFERROR(VLOOKUP(A36,'[1]Modificación CONS 2023'!$C$11:$E$403,3,FALSE),0)</f>
        <v>163600</v>
      </c>
      <c r="D36" s="4">
        <f>IFERROR(VLOOKUP(A36,'[2]Ejecución CONS 2023'!$C$11:$E$403,3,FALSE),0)+'[3]7213 Ejecución OAI '!E36</f>
        <v>563099.5</v>
      </c>
      <c r="E36" s="4">
        <f>IFERROR(VLOOKUP(A36,'[2]Ejecución CONS 2023'!$C$11:$Q$403,4,FALSE),0)</f>
        <v>0</v>
      </c>
      <c r="F36" s="15">
        <f>IFERROR(VLOOKUP(A36,'[2]Ejecución CONS 2023'!$C$11:$Q$403,5,FALSE),0)</f>
        <v>0</v>
      </c>
      <c r="G36" s="15">
        <f>IFERROR(VLOOKUP(A36,'[2]Ejecución CONS 2023'!$C$11:$Q$403,6,FALSE),0)</f>
        <v>0</v>
      </c>
      <c r="H36" s="4">
        <f>IFERROR(VLOOKUP(A36,'[2]Ejecución CONS 2023'!$C$11:$Q$403,7,FALSE),0)</f>
        <v>0</v>
      </c>
      <c r="I36" s="15">
        <f>IFERROR(VLOOKUP(A36,'[2]Ejecución CONS 2023'!$C$11:$Q$403,8,FALSE),0)</f>
        <v>0</v>
      </c>
      <c r="J36" s="15">
        <f>IFERROR(VLOOKUP(A36,'[2]Ejecución CONS 2023'!$C$11:$Q$403,9,FALSE),0)</f>
        <v>16000</v>
      </c>
      <c r="K36" s="4">
        <f>IFERROR(VLOOKUP(A36,'[2]Ejecución CONS 2023'!$C$11:$Q$403,10,FALSE),0)</f>
        <v>117745.20999999999</v>
      </c>
      <c r="L36" s="4">
        <f>IFERROR(VLOOKUP(A36,'[2]Ejecución CONS 2023'!$C$11:$Q$403,11,FALSE),0)</f>
        <v>0</v>
      </c>
      <c r="M36" s="4">
        <f>IFERROR(VLOOKUP(A36,'[2]Ejecución CONS 2023'!$C$11:$Q$403,12,FALSE),0)</f>
        <v>0</v>
      </c>
      <c r="N36" s="4">
        <f t="shared" si="5"/>
        <v>133745.21</v>
      </c>
    </row>
    <row r="37" spans="1:14" ht="30" x14ac:dyDescent="0.25">
      <c r="A37" s="1" t="str">
        <f t="shared" si="1"/>
        <v>2.3.7</v>
      </c>
      <c r="B37" s="32" t="s">
        <v>41</v>
      </c>
      <c r="C37" s="4">
        <f>IFERROR(VLOOKUP(A37,'[1]Modificación CONS 2023'!$C$11:$E$403,3,FALSE),0)</f>
        <v>4682000</v>
      </c>
      <c r="D37" s="4">
        <f>IFERROR(VLOOKUP(A37,'[2]Ejecución CONS 2023'!$C$11:$E$403,3,FALSE),0)+'[3]7213 Ejecución OAI '!E37</f>
        <v>6529822.7999999998</v>
      </c>
      <c r="E37" s="4">
        <f>IFERROR(VLOOKUP(A37,'[2]Ejecución CONS 2023'!$C$11:$Q$403,4,FALSE),0)</f>
        <v>0</v>
      </c>
      <c r="F37" s="15">
        <f>IFERROR(VLOOKUP(A37,'[2]Ejecución CONS 2023'!$C$11:$Q$403,5,FALSE),0)</f>
        <v>0</v>
      </c>
      <c r="G37" s="15">
        <f>IFERROR(VLOOKUP(A37,'[2]Ejecución CONS 2023'!$C$11:$Q$403,6,FALSE),0)</f>
        <v>35202.44</v>
      </c>
      <c r="H37" s="4">
        <f>IFERROR(VLOOKUP(A37,'[2]Ejecución CONS 2023'!$C$11:$Q$403,7,FALSE),0)</f>
        <v>34666.589999999997</v>
      </c>
      <c r="I37" s="15">
        <f>IFERROR(VLOOKUP(A37,'[2]Ejecución CONS 2023'!$C$11:$Q$403,8,FALSE),0)</f>
        <v>796654.84</v>
      </c>
      <c r="J37" s="15">
        <f>IFERROR(VLOOKUP(A37,'[2]Ejecución CONS 2023'!$C$11:$Q$403,9,FALSE),0)</f>
        <v>244318.82</v>
      </c>
      <c r="K37" s="4">
        <f>IFERROR(VLOOKUP(A37,'[2]Ejecución CONS 2023'!$C$11:$Q$403,10,FALSE),0)</f>
        <v>1077758.08</v>
      </c>
      <c r="L37" s="4">
        <f>IFERROR(VLOOKUP(A37,'[2]Ejecución CONS 2023'!$C$11:$Q$403,11,FALSE),0)</f>
        <v>0</v>
      </c>
      <c r="M37" s="4">
        <f>IFERROR(VLOOKUP(A37,'[2]Ejecución CONS 2023'!$C$11:$Q$403,12,FALSE),0)</f>
        <v>14838.59</v>
      </c>
      <c r="N37" s="4">
        <f t="shared" si="5"/>
        <v>2203439.36</v>
      </c>
    </row>
    <row r="38" spans="1:14" ht="30" x14ac:dyDescent="0.25">
      <c r="A38" s="1" t="str">
        <f t="shared" si="1"/>
        <v>2.3.8</v>
      </c>
      <c r="B38" s="32" t="s">
        <v>42</v>
      </c>
      <c r="C38" s="4">
        <f>IFERROR(VLOOKUP(A38,'[1]Modificación CONS 2023'!$C$11:$E$403,3,FALSE),0)</f>
        <v>0</v>
      </c>
      <c r="D38" s="4">
        <f>IFERROR(VLOOKUP(A38,'[2]Ejecución CONS 2023'!$C$11:$E$403,3,FALSE),0)+'[3]7213 Ejecución OAI '!E38</f>
        <v>0</v>
      </c>
      <c r="E38" s="4">
        <f>IFERROR(VLOOKUP(A38,'[2]Ejecución CONS 2023'!$C$11:$Q$403,4,FALSE),0)</f>
        <v>0</v>
      </c>
      <c r="F38" s="15">
        <f>IFERROR(VLOOKUP(A38,'[2]Ejecución CONS 2023'!$C$11:$Q$403,5,FALSE),0)</f>
        <v>0</v>
      </c>
      <c r="G38" s="15">
        <f>IFERROR(VLOOKUP(A38,'[2]Ejecución CONS 2023'!$C$11:$Q$403,6,FALSE),0)</f>
        <v>0</v>
      </c>
      <c r="H38" s="4">
        <f>IFERROR(VLOOKUP(A38,'[2]Ejecución CONS 2023'!$C$11:$Q$403,7,FALSE),0)</f>
        <v>0</v>
      </c>
      <c r="I38" s="15">
        <f>IFERROR(VLOOKUP(A38,'[2]Ejecución CONS 2023'!$C$11:$Q$403,8,FALSE),0)</f>
        <v>0</v>
      </c>
      <c r="J38" s="15">
        <f>IFERROR(VLOOKUP(A38,'[2]Ejecución CONS 2023'!$C$11:$Q$403,9,FALSE),0)</f>
        <v>0</v>
      </c>
      <c r="K38" s="4">
        <f>IFERROR(VLOOKUP(A38,'[2]Ejecución CONS 2023'!$C$11:$Q$403,10,FALSE),0)</f>
        <v>0</v>
      </c>
      <c r="L38" s="4">
        <f>IFERROR(VLOOKUP(A38,'[2]Ejecución CONS 2023'!$C$11:$Q$403,11,FALSE),0)</f>
        <v>0</v>
      </c>
      <c r="M38" s="4">
        <f>IFERROR(VLOOKUP(A38,'[2]Ejecución CONS 2023'!$C$11:$Q$403,12,FALSE),0)</f>
        <v>0</v>
      </c>
      <c r="N38" s="4"/>
    </row>
    <row r="39" spans="1:14" x14ac:dyDescent="0.25">
      <c r="A39" s="1" t="str">
        <f t="shared" si="1"/>
        <v>2.3.9</v>
      </c>
      <c r="B39" s="32" t="s">
        <v>43</v>
      </c>
      <c r="C39" s="4">
        <f>IFERROR(VLOOKUP(A39,'[1]Modificación CONS 2023'!$C$11:$E$403,3,FALSE),0)</f>
        <v>3000000</v>
      </c>
      <c r="D39" s="4">
        <f>IFERROR(VLOOKUP(A39,'[2]Ejecución CONS 2023'!$C$11:$E$403,3,FALSE),0)+'[3]7213 Ejecución OAI '!E39</f>
        <v>28121668.099999998</v>
      </c>
      <c r="E39" s="4">
        <f>IFERROR(VLOOKUP(A39,'[2]Ejecución CONS 2023'!$C$11:$Q$403,4,FALSE),0)</f>
        <v>0</v>
      </c>
      <c r="F39" s="15">
        <f>IFERROR(VLOOKUP(A39,'[2]Ejecución CONS 2023'!$C$11:$Q$403,5,FALSE),0)</f>
        <v>0</v>
      </c>
      <c r="G39" s="15">
        <f>IFERROR(VLOOKUP(A39,'[2]Ejecución CONS 2023'!$C$11:$Q$403,6,FALSE),0)</f>
        <v>1099229.42</v>
      </c>
      <c r="H39" s="4">
        <f>IFERROR(VLOOKUP(A39,'[2]Ejecución CONS 2023'!$C$11:$Q$403,7,FALSE),0)</f>
        <v>121339.98</v>
      </c>
      <c r="I39" s="15">
        <f>IFERROR(VLOOKUP(A39,'[2]Ejecución CONS 2023'!$C$11:$Q$403,8,FALSE),0)</f>
        <v>204227.44</v>
      </c>
      <c r="J39" s="15">
        <f>IFERROR(VLOOKUP(A39,'[2]Ejecución CONS 2023'!$C$11:$Q$403,9,FALSE),0)</f>
        <v>799069.94</v>
      </c>
      <c r="K39" s="4">
        <f>IFERROR(VLOOKUP(A39,'[2]Ejecución CONS 2023'!$C$11:$Q$403,10,FALSE),0)</f>
        <v>636522.27</v>
      </c>
      <c r="L39" s="4">
        <f>IFERROR(VLOOKUP(A39,'[2]Ejecución CONS 2023'!$C$11:$Q$403,11,FALSE),0)</f>
        <v>583274</v>
      </c>
      <c r="M39" s="4">
        <f>IFERROR(VLOOKUP(A39,'[2]Ejecución CONS 2023'!$C$11:$Q$403,12,FALSE),0)</f>
        <v>630061.04999999993</v>
      </c>
      <c r="N39" s="4">
        <f>SUM(E39:M39)</f>
        <v>4073724.0999999996</v>
      </c>
    </row>
    <row r="40" spans="1:14" x14ac:dyDescent="0.25">
      <c r="A40" s="1" t="str">
        <f t="shared" si="1"/>
        <v>2.4 -</v>
      </c>
      <c r="B40" s="13" t="s">
        <v>44</v>
      </c>
      <c r="C40" s="16">
        <f>SUM(C41:C47)</f>
        <v>500000</v>
      </c>
      <c r="D40" s="16">
        <f>SUM(D41:D47)</f>
        <v>0</v>
      </c>
      <c r="E40" s="16">
        <f>SUM(E42:E47)</f>
        <v>0</v>
      </c>
      <c r="F40" s="16">
        <f t="shared" ref="F40:M40" si="6">SUM(F41:F47)</f>
        <v>408911.74</v>
      </c>
      <c r="G40" s="16">
        <f t="shared" si="6"/>
        <v>-408911.74</v>
      </c>
      <c r="H40" s="16">
        <f t="shared" si="6"/>
        <v>0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  <c r="N40" s="16">
        <f>SUM(N41:N47)</f>
        <v>0</v>
      </c>
    </row>
    <row r="41" spans="1:14" x14ac:dyDescent="0.25">
      <c r="A41" s="1" t="str">
        <f t="shared" si="1"/>
        <v>2.4.1</v>
      </c>
      <c r="B41" s="32" t="s">
        <v>45</v>
      </c>
      <c r="C41" s="4">
        <f>IFERROR(VLOOKUP(A41,'[1]Modificación CONS 2023'!$C$11:$E$403,3,FALSE),0)</f>
        <v>0</v>
      </c>
      <c r="D41" s="4">
        <f>IFERROR(VLOOKUP(A41,'[2]Ejecución CONS 2023'!$C$11:$E$403,3,FALSE),0)+'[3]7213 Ejecución OAI '!E41</f>
        <v>0</v>
      </c>
      <c r="E41" s="4">
        <f>IFERROR(VLOOKUP(A41,'[2]Ejecución CONS 2023'!$C$11:$Q$403,4,FALSE),0)</f>
        <v>0</v>
      </c>
      <c r="F41" s="15">
        <f>IFERROR(VLOOKUP(A41,'[2]Ejecución CONS 2023'!$C$11:$Q$403,5,FALSE),0)</f>
        <v>0</v>
      </c>
      <c r="G41" s="15">
        <f>IFERROR(VLOOKUP(A41,'[2]Ejecución CONS 2023'!$C$11:$Q$403,6,FALSE),0)</f>
        <v>0</v>
      </c>
      <c r="H41" s="4">
        <f>IFERROR(VLOOKUP(A41,'[2]Ejecución CONS 2023'!$C$11:$Q$403,7,FALSE),0)</f>
        <v>0</v>
      </c>
      <c r="I41" s="15">
        <f>IFERROR(VLOOKUP(A41,'[2]Ejecución CONS 2023'!$C$11:$Q$403,8,FALSE),0)</f>
        <v>0</v>
      </c>
      <c r="J41" s="15">
        <f>IFERROR(VLOOKUP(A41,'[2]Ejecución CONS 2023'!$C$11:$Q$403,9,FALSE),0)</f>
        <v>0</v>
      </c>
      <c r="K41" s="4">
        <f>IFERROR(VLOOKUP(A41,'[2]Ejecución CONS 2023'!$C$11:$Q$403,10,FALSE),0)</f>
        <v>0</v>
      </c>
      <c r="L41" s="4">
        <f>IFERROR(VLOOKUP(A41,'[2]Ejecución CONS 2023'!$C$11:$Q$403,11,FALSE),0)</f>
        <v>0</v>
      </c>
      <c r="M41" s="4">
        <f>IFERROR(VLOOKUP(A41,'[2]Ejecución CONS 2023'!$C$11:$Q$403,12,FALSE),0)</f>
        <v>0</v>
      </c>
      <c r="N41" s="4">
        <f>SUM(E41:M41)</f>
        <v>0</v>
      </c>
    </row>
    <row r="42" spans="1:14" ht="30" x14ac:dyDescent="0.25">
      <c r="A42" s="1" t="str">
        <f t="shared" si="1"/>
        <v>2.4.2</v>
      </c>
      <c r="B42" s="32" t="s">
        <v>46</v>
      </c>
      <c r="C42" s="4">
        <f>IFERROR(VLOOKUP(A42,'[1]Modificación CONS 2023'!$C$11:$E$403,3,FALSE),0)</f>
        <v>0</v>
      </c>
      <c r="D42" s="4">
        <f>IFERROR(VLOOKUP(A42,'[2]Ejecución CONS 2023'!$C$11:$E$403,3,FALSE),0)+'[3]7213 Ejecución OAI '!E42</f>
        <v>0</v>
      </c>
      <c r="E42" s="4">
        <f>IFERROR(VLOOKUP(A42,'[2]Ejecución CONS 2023'!$C$11:$Q$403,4,FALSE),0)</f>
        <v>0</v>
      </c>
      <c r="F42" s="15">
        <f>IFERROR(VLOOKUP(A42,'[2]Ejecución CONS 2023'!$C$11:$Q$403,5,FALSE),0)</f>
        <v>0</v>
      </c>
      <c r="G42" s="15">
        <f>IFERROR(VLOOKUP(A42,'[2]Ejecución CONS 2023'!$C$11:$Q$403,6,FALSE),0)</f>
        <v>0</v>
      </c>
      <c r="H42" s="4">
        <f>IFERROR(VLOOKUP(A42,'[2]Ejecución CONS 2023'!$C$11:$Q$403,7,FALSE),0)</f>
        <v>0</v>
      </c>
      <c r="I42" s="15">
        <f>IFERROR(VLOOKUP(A42,'[2]Ejecución CONS 2023'!$C$11:$Q$403,8,FALSE),0)</f>
        <v>0</v>
      </c>
      <c r="J42" s="15">
        <f>IFERROR(VLOOKUP(A42,'[2]Ejecución CONS 2023'!$C$11:$Q$403,9,FALSE),0)</f>
        <v>0</v>
      </c>
      <c r="K42" s="4">
        <f>IFERROR(VLOOKUP(A42,'[2]Ejecución CONS 2023'!$C$11:$Q$403,10,FALSE),0)</f>
        <v>0</v>
      </c>
      <c r="L42" s="4">
        <f>IFERROR(VLOOKUP(A42,'[2]Ejecución CONS 2023'!$C$11:$Q$403,11,FALSE),0)</f>
        <v>0</v>
      </c>
      <c r="M42" s="4">
        <f>IFERROR(VLOOKUP(A42,'[2]Ejecución CONS 2023'!$C$11:$Q$403,12,FALSE),0)</f>
        <v>0</v>
      </c>
      <c r="N42" s="4">
        <f>SUM(E42:M42)</f>
        <v>0</v>
      </c>
    </row>
    <row r="43" spans="1:14" ht="30" x14ac:dyDescent="0.25">
      <c r="A43" s="1" t="str">
        <f t="shared" si="1"/>
        <v>2.4.3</v>
      </c>
      <c r="B43" s="32" t="s">
        <v>47</v>
      </c>
      <c r="C43" s="4">
        <f>IFERROR(VLOOKUP(A43,'[1]Modificación CONS 2023'!$C$11:$E$403,3,FALSE),0)</f>
        <v>0</v>
      </c>
      <c r="D43" s="4">
        <f>IFERROR(VLOOKUP(A43,'[2]Ejecución CONS 2023'!$C$11:$E$403,3,FALSE),0)+'[3]7213 Ejecución OAI '!E43</f>
        <v>0</v>
      </c>
      <c r="E43" s="4">
        <f>IFERROR(VLOOKUP(A43,'[2]Ejecución CONS 2023'!$C$11:$Q$403,4,FALSE),0)</f>
        <v>0</v>
      </c>
      <c r="F43" s="15">
        <f>IFERROR(VLOOKUP(A43,'[2]Ejecución CONS 2023'!$C$11:$Q$403,5,FALSE),0)</f>
        <v>0</v>
      </c>
      <c r="G43" s="15">
        <f>IFERROR(VLOOKUP(A43,'[2]Ejecución CONS 2023'!$C$11:$Q$403,6,FALSE),0)</f>
        <v>0</v>
      </c>
      <c r="H43" s="4">
        <f>IFERROR(VLOOKUP(A43,'[2]Ejecución CONS 2023'!$C$11:$Q$403,7,FALSE),0)</f>
        <v>0</v>
      </c>
      <c r="I43" s="15">
        <f>IFERROR(VLOOKUP(A43,'[2]Ejecución CONS 2023'!$C$11:$Q$403,8,FALSE),0)</f>
        <v>0</v>
      </c>
      <c r="J43" s="15">
        <f>IFERROR(VLOOKUP(A43,'[2]Ejecución CONS 2023'!$C$11:$Q$403,9,FALSE),0)</f>
        <v>0</v>
      </c>
      <c r="K43" s="4">
        <f>IFERROR(VLOOKUP(A43,'[2]Ejecución CONS 2023'!$C$11:$Q$403,10,FALSE),0)</f>
        <v>0</v>
      </c>
      <c r="L43" s="4">
        <f>IFERROR(VLOOKUP(A43,'[2]Ejecución CONS 2023'!$C$11:$Q$403,11,FALSE),0)</f>
        <v>0</v>
      </c>
      <c r="M43" s="4">
        <f>IFERROR(VLOOKUP(A43,'[2]Ejecución CONS 2023'!$C$11:$Q$403,12,FALSE),0)</f>
        <v>0</v>
      </c>
      <c r="N43" s="4"/>
    </row>
    <row r="44" spans="1:14" ht="30" x14ac:dyDescent="0.25">
      <c r="A44" s="1" t="str">
        <f t="shared" si="1"/>
        <v>2.4.4</v>
      </c>
      <c r="B44" s="32" t="s">
        <v>48</v>
      </c>
      <c r="C44" s="4">
        <f>IFERROR(VLOOKUP(A44,'[1]Modificación CONS 2023'!$C$11:$E$403,3,FALSE),0)</f>
        <v>0</v>
      </c>
      <c r="D44" s="4">
        <f>IFERROR(VLOOKUP(A44,'[2]Ejecución CONS 2023'!$C$11:$E$403,3,FALSE),0)+'[3]7213 Ejecución OAI '!E44</f>
        <v>0</v>
      </c>
      <c r="E44" s="4">
        <f>IFERROR(VLOOKUP(A44,'[2]Ejecución CONS 2023'!$C$11:$Q$403,4,FALSE),0)</f>
        <v>0</v>
      </c>
      <c r="F44" s="15">
        <f>IFERROR(VLOOKUP(A44,'[2]Ejecución CONS 2023'!$C$11:$Q$403,5,FALSE),0)</f>
        <v>0</v>
      </c>
      <c r="G44" s="15">
        <f>IFERROR(VLOOKUP(A44,'[2]Ejecución CONS 2023'!$C$11:$Q$403,6,FALSE),0)</f>
        <v>0</v>
      </c>
      <c r="H44" s="4">
        <f>IFERROR(VLOOKUP(A44,'[2]Ejecución CONS 2023'!$C$11:$Q$403,7,FALSE),0)</f>
        <v>0</v>
      </c>
      <c r="I44" s="15">
        <f>IFERROR(VLOOKUP(A44,'[2]Ejecución CONS 2023'!$C$11:$Q$403,8,FALSE),0)</f>
        <v>0</v>
      </c>
      <c r="J44" s="15">
        <f>IFERROR(VLOOKUP(A44,'[2]Ejecución CONS 2023'!$C$11:$Q$403,9,FALSE),0)</f>
        <v>0</v>
      </c>
      <c r="K44" s="4">
        <f>IFERROR(VLOOKUP(A44,'[2]Ejecución CONS 2023'!$C$11:$Q$403,10,FALSE),0)</f>
        <v>0</v>
      </c>
      <c r="L44" s="4">
        <f>IFERROR(VLOOKUP(A44,'[2]Ejecución CONS 2023'!$C$11:$Q$403,11,FALSE),0)</f>
        <v>0</v>
      </c>
      <c r="M44" s="4">
        <f>IFERROR(VLOOKUP(A44,'[2]Ejecución CONS 2023'!$C$11:$Q$403,12,FALSE),0)</f>
        <v>0</v>
      </c>
      <c r="N44" s="4">
        <f>SUM(E44:M44)</f>
        <v>0</v>
      </c>
    </row>
    <row r="45" spans="1:14" ht="30" x14ac:dyDescent="0.25">
      <c r="A45" s="1" t="str">
        <f t="shared" si="1"/>
        <v>2.4.5</v>
      </c>
      <c r="B45" s="32" t="s">
        <v>49</v>
      </c>
      <c r="C45" s="4">
        <f>IFERROR(VLOOKUP(A45,'[1]Modificación CONS 2023'!$C$11:$E$403,3,FALSE),0)</f>
        <v>0</v>
      </c>
      <c r="D45" s="4">
        <f>IFERROR(VLOOKUP(A45,'[2]Ejecución CONS 2023'!$C$11:$E$403,3,FALSE),0)+'[3]7213 Ejecución OAI '!E45</f>
        <v>0</v>
      </c>
      <c r="E45" s="4">
        <f>IFERROR(VLOOKUP(A45,'[2]Ejecución CONS 2023'!$C$11:$Q$403,4,FALSE),0)</f>
        <v>0</v>
      </c>
      <c r="F45" s="15">
        <f>IFERROR(VLOOKUP(A45,'[2]Ejecución CONS 2023'!$C$11:$Q$403,5,FALSE),0)</f>
        <v>0</v>
      </c>
      <c r="G45" s="15">
        <f>IFERROR(VLOOKUP(A45,'[2]Ejecución CONS 2023'!$C$11:$Q$403,6,FALSE),0)</f>
        <v>0</v>
      </c>
      <c r="H45" s="4">
        <f>IFERROR(VLOOKUP(A45,'[2]Ejecución CONS 2023'!$C$11:$Q$403,7,FALSE),0)</f>
        <v>0</v>
      </c>
      <c r="I45" s="15">
        <f>IFERROR(VLOOKUP(A45,'[2]Ejecución CONS 2023'!$C$11:$Q$403,8,FALSE),0)</f>
        <v>0</v>
      </c>
      <c r="J45" s="15">
        <f>IFERROR(VLOOKUP(A45,'[2]Ejecución CONS 2023'!$C$11:$Q$403,9,FALSE),0)</f>
        <v>0</v>
      </c>
      <c r="K45" s="4">
        <f>IFERROR(VLOOKUP(A45,'[2]Ejecución CONS 2023'!$C$11:$Q$403,10,FALSE),0)</f>
        <v>0</v>
      </c>
      <c r="L45" s="4">
        <f>IFERROR(VLOOKUP(A45,'[2]Ejecución CONS 2023'!$C$11:$Q$403,11,FALSE),0)</f>
        <v>0</v>
      </c>
      <c r="M45" s="4">
        <f>IFERROR(VLOOKUP(A45,'[2]Ejecución CONS 2023'!$C$11:$Q$403,12,FALSE),0)</f>
        <v>0</v>
      </c>
      <c r="N45" s="4"/>
    </row>
    <row r="46" spans="1:14" x14ac:dyDescent="0.25">
      <c r="A46" s="1" t="str">
        <f t="shared" si="1"/>
        <v>2.4.7</v>
      </c>
      <c r="B46" s="32" t="s">
        <v>50</v>
      </c>
      <c r="C46" s="4">
        <f>IFERROR(VLOOKUP(A46,'[1]Modificación CONS 2023'!$C$11:$E$403,3,FALSE),0)</f>
        <v>500000</v>
      </c>
      <c r="D46" s="4">
        <f>IFERROR(VLOOKUP(A46,'[2]Ejecución CONS 2023'!$C$11:$E$403,3,FALSE),0)+'[3]7213 Ejecución OAI '!E46</f>
        <v>0</v>
      </c>
      <c r="E46" s="4">
        <f>IFERROR(VLOOKUP(A46,'[2]Ejecución CONS 2023'!$C$11:$Q$403,4,FALSE),0)</f>
        <v>0</v>
      </c>
      <c r="F46" s="15">
        <f>IFERROR(VLOOKUP(A46,'[2]Ejecución CONS 2023'!$C$11:$Q$403,5,FALSE),0)</f>
        <v>408911.74</v>
      </c>
      <c r="G46" s="15">
        <f>IFERROR(VLOOKUP(A46,'[2]Ejecución CONS 2023'!$C$11:$Q$403,6,FALSE),0)</f>
        <v>-408911.74</v>
      </c>
      <c r="H46" s="4">
        <f>IFERROR(VLOOKUP(A46,'[2]Ejecución CONS 2023'!$C$11:$Q$403,7,FALSE),0)</f>
        <v>0</v>
      </c>
      <c r="I46" s="15">
        <f>IFERROR(VLOOKUP(A46,'[2]Ejecución CONS 2023'!$C$11:$Q$403,8,FALSE),0)</f>
        <v>0</v>
      </c>
      <c r="J46" s="15">
        <f>IFERROR(VLOOKUP(A46,'[2]Ejecución CONS 2023'!$C$11:$Q$403,9,FALSE),0)</f>
        <v>0</v>
      </c>
      <c r="K46" s="4">
        <f>IFERROR(VLOOKUP(A46,'[2]Ejecución CONS 2023'!$C$11:$Q$403,10,FALSE),0)</f>
        <v>0</v>
      </c>
      <c r="L46" s="4">
        <f>IFERROR(VLOOKUP(A46,'[2]Ejecución CONS 2023'!$C$11:$Q$403,11,FALSE),0)</f>
        <v>0</v>
      </c>
      <c r="M46" s="4">
        <f>IFERROR(VLOOKUP(A46,'[2]Ejecución CONS 2023'!$C$11:$Q$403,12,FALSE),0)</f>
        <v>0</v>
      </c>
      <c r="N46" s="4">
        <f>SUM(E46:M46)</f>
        <v>0</v>
      </c>
    </row>
    <row r="47" spans="1:14" ht="30" x14ac:dyDescent="0.25">
      <c r="A47" s="1" t="str">
        <f t="shared" si="1"/>
        <v>2.4.9</v>
      </c>
      <c r="B47" s="32" t="s">
        <v>51</v>
      </c>
      <c r="C47" s="4">
        <f>IFERROR(VLOOKUP(A47,'[1]Modificación CONS 2023'!$C$11:$E$403,3,FALSE),0)</f>
        <v>0</v>
      </c>
      <c r="D47" s="4">
        <f>IFERROR(VLOOKUP(A47,'[2]Ejecución CONS 2023'!$C$11:$E$403,3,FALSE),0)+'[3]7213 Ejecución OAI '!E47</f>
        <v>0</v>
      </c>
      <c r="E47" s="4">
        <f>IFERROR(VLOOKUP(A47,'[2]Ejecución CONS 2023'!$C$11:$Q$403,4,FALSE),0)</f>
        <v>0</v>
      </c>
      <c r="F47" s="15">
        <f>IFERROR(VLOOKUP(A47,'[2]Ejecución CONS 2023'!$C$11:$Q$403,5,FALSE),0)</f>
        <v>0</v>
      </c>
      <c r="G47" s="15">
        <f>IFERROR(VLOOKUP(A47,'[2]Ejecución CONS 2023'!$C$11:$Q$403,6,FALSE),0)</f>
        <v>0</v>
      </c>
      <c r="H47" s="4">
        <f>IFERROR(VLOOKUP(A47,'[2]Ejecución CONS 2023'!$C$11:$Q$403,7,FALSE),0)</f>
        <v>0</v>
      </c>
      <c r="I47" s="15">
        <f>IFERROR(VLOOKUP(A47,'[2]Ejecución CONS 2023'!$C$11:$Q$403,8,FALSE),0)</f>
        <v>0</v>
      </c>
      <c r="J47" s="15">
        <f>IFERROR(VLOOKUP(A47,'[2]Ejecución CONS 2023'!$C$11:$Q$403,9,FALSE),0)</f>
        <v>0</v>
      </c>
      <c r="K47" s="4">
        <f>IFERROR(VLOOKUP(A47,'[2]Ejecución CONS 2023'!$C$11:$Q$403,10,FALSE),0)</f>
        <v>0</v>
      </c>
      <c r="L47" s="4">
        <f>IFERROR(VLOOKUP(A47,'[2]Ejecución CONS 2023'!$C$11:$Q$403,11,FALSE),0)</f>
        <v>0</v>
      </c>
      <c r="M47" s="4">
        <f>IFERROR(VLOOKUP(A47,'[2]Ejecución CONS 2023'!$C$11:$Q$403,12,FALSE),0)</f>
        <v>0</v>
      </c>
      <c r="N47" s="4">
        <f>SUM(E47:M47)</f>
        <v>0</v>
      </c>
    </row>
    <row r="48" spans="1:14" x14ac:dyDescent="0.25">
      <c r="A48" s="1" t="str">
        <f t="shared" si="1"/>
        <v>2.5 -</v>
      </c>
      <c r="B48" s="13" t="s">
        <v>52</v>
      </c>
      <c r="C48" s="16">
        <f>SUM(C49:C55)</f>
        <v>0</v>
      </c>
      <c r="D48" s="16">
        <f>SUM(D49:D55)</f>
        <v>0</v>
      </c>
      <c r="E48" s="16">
        <f>IFERROR(VLOOKUP(A48,'[2]Ejecución CONS 2023'!$C$11:$Q$403,4,FALSE),0)+'[3]7213 Ejecución OAI '!F48</f>
        <v>0</v>
      </c>
      <c r="F48" s="16">
        <f t="shared" ref="F48:M48" si="7">SUM(F49:F55)</f>
        <v>0</v>
      </c>
      <c r="G48" s="16">
        <f t="shared" si="7"/>
        <v>0</v>
      </c>
      <c r="H48" s="16">
        <f t="shared" si="7"/>
        <v>0</v>
      </c>
      <c r="I48" s="16">
        <f t="shared" si="7"/>
        <v>0</v>
      </c>
      <c r="J48" s="16">
        <f t="shared" si="7"/>
        <v>0</v>
      </c>
      <c r="K48" s="16">
        <f t="shared" si="7"/>
        <v>0</v>
      </c>
      <c r="L48" s="16">
        <f t="shared" si="7"/>
        <v>0</v>
      </c>
      <c r="M48" s="16">
        <f t="shared" si="7"/>
        <v>0</v>
      </c>
      <c r="N48" s="16">
        <f>SUM(N49:N55)</f>
        <v>0</v>
      </c>
    </row>
    <row r="49" spans="1:14" x14ac:dyDescent="0.25">
      <c r="A49" s="1" t="str">
        <f t="shared" si="1"/>
        <v>2.5.1</v>
      </c>
      <c r="B49" s="32" t="s">
        <v>53</v>
      </c>
      <c r="C49" s="4">
        <f>IFERROR(VLOOKUP(A49,'[1]Modificación CONS 2023'!$C$11:$E$403,3,FALSE),0)</f>
        <v>0</v>
      </c>
      <c r="D49" s="4">
        <f>IFERROR(VLOOKUP(A49,'[2]Ejecución CONS 2023'!$C$11:$E$403,3,FALSE),0)+'[3]7213 Ejecución OAI '!E49</f>
        <v>0</v>
      </c>
      <c r="E49" s="4">
        <f>IFERROR(VLOOKUP(A49,'[2]Ejecución CONS 2023'!$C$11:$Q$403,4,FALSE),0)</f>
        <v>0</v>
      </c>
      <c r="F49" s="15">
        <f>IFERROR(VLOOKUP(A49,'[2]Ejecución CONS 2023'!$C$11:$Q$403,5,FALSE),0)</f>
        <v>0</v>
      </c>
      <c r="G49" s="15">
        <f>IFERROR(VLOOKUP(A49,'[2]Ejecución CONS 2023'!$C$11:$Q$403,6,FALSE),0)</f>
        <v>0</v>
      </c>
      <c r="H49" s="4">
        <f>IFERROR(VLOOKUP(A49,'[2]Ejecución CONS 2023'!$C$11:$Q$403,7,FALSE),0)</f>
        <v>0</v>
      </c>
      <c r="I49" s="15">
        <f>IFERROR(VLOOKUP(A49,'[2]Ejecución CONS 2023'!$C$11:$Q$403,8,FALSE),0)</f>
        <v>0</v>
      </c>
      <c r="J49" s="15">
        <f>IFERROR(VLOOKUP(A49,'[2]Ejecución CONS 2023'!$C$11:$Q$403,9,FALSE),0)</f>
        <v>0</v>
      </c>
      <c r="K49" s="4">
        <f>IFERROR(VLOOKUP(A49,'[2]Ejecución CONS 2023'!$C$11:$Q$403,10,FALSE),0)</f>
        <v>0</v>
      </c>
      <c r="L49" s="4">
        <f>IFERROR(VLOOKUP(A49,'[2]Ejecución CONS 2023'!$C$11:$Q$403,11,FALSE),0)</f>
        <v>0</v>
      </c>
      <c r="M49" s="4">
        <f>IFERROR(VLOOKUP(A49,'[2]Ejecución CONS 2023'!$C$11:$Q$403,12,FALSE),0)</f>
        <v>0</v>
      </c>
      <c r="N49" s="4">
        <f>SUM(E49:M49)</f>
        <v>0</v>
      </c>
    </row>
    <row r="50" spans="1:14" ht="30" x14ac:dyDescent="0.25">
      <c r="A50" s="1" t="str">
        <f t="shared" si="1"/>
        <v>2.5.2</v>
      </c>
      <c r="B50" s="32" t="s">
        <v>54</v>
      </c>
      <c r="C50" s="4">
        <f>IFERROR(VLOOKUP(A50,'[1]Modificación CONS 2023'!$C$11:$E$403,3,FALSE),0)</f>
        <v>0</v>
      </c>
      <c r="D50" s="4">
        <f>IFERROR(VLOOKUP(A50,'[2]Ejecución CONS 2023'!$C$11:$E$403,3,FALSE),0)+'[3]7213 Ejecución OAI '!E50</f>
        <v>0</v>
      </c>
      <c r="E50" s="4">
        <f>IFERROR(VLOOKUP(A50,'[2]Ejecución CONS 2023'!$C$11:$Q$403,4,FALSE),0)</f>
        <v>0</v>
      </c>
      <c r="F50" s="15">
        <f>IFERROR(VLOOKUP(A50,'[2]Ejecución CONS 2023'!$C$11:$Q$403,5,FALSE),0)</f>
        <v>0</v>
      </c>
      <c r="G50" s="15">
        <f>IFERROR(VLOOKUP(A50,'[2]Ejecución CONS 2023'!$C$11:$Q$403,6,FALSE),0)</f>
        <v>0</v>
      </c>
      <c r="H50" s="4">
        <f>IFERROR(VLOOKUP(A50,'[2]Ejecución CONS 2023'!$C$11:$Q$403,7,FALSE),0)</f>
        <v>0</v>
      </c>
      <c r="I50" s="15">
        <f>IFERROR(VLOOKUP(A50,'[2]Ejecución CONS 2023'!$C$11:$Q$403,8,FALSE),0)</f>
        <v>0</v>
      </c>
      <c r="J50" s="15">
        <f>IFERROR(VLOOKUP(A50,'[2]Ejecución CONS 2023'!$C$11:$Q$403,9,FALSE),0)</f>
        <v>0</v>
      </c>
      <c r="K50" s="4">
        <f>IFERROR(VLOOKUP(A50,'[2]Ejecución CONS 2023'!$C$11:$Q$403,10,FALSE),0)</f>
        <v>0</v>
      </c>
      <c r="L50" s="4">
        <f>IFERROR(VLOOKUP(A50,'[2]Ejecución CONS 2023'!$C$11:$Q$403,11,FALSE),0)</f>
        <v>0</v>
      </c>
      <c r="M50" s="4">
        <f>IFERROR(VLOOKUP(A50,'[2]Ejecución CONS 2023'!$C$11:$Q$403,12,FALSE),0)</f>
        <v>0</v>
      </c>
      <c r="N50" s="4">
        <f>SUM(E50:M50)</f>
        <v>0</v>
      </c>
    </row>
    <row r="51" spans="1:14" ht="30" x14ac:dyDescent="0.25">
      <c r="A51" s="1" t="str">
        <f t="shared" si="1"/>
        <v>2.5.3</v>
      </c>
      <c r="B51" s="32" t="s">
        <v>55</v>
      </c>
      <c r="C51" s="4">
        <f>IFERROR(VLOOKUP(A51,'[1]Modificación CONS 2023'!$C$11:$E$403,3,FALSE),0)</f>
        <v>0</v>
      </c>
      <c r="D51" s="4">
        <f>IFERROR(VLOOKUP(A51,'[2]Ejecución CONS 2023'!$C$11:$E$403,3,FALSE),0)+'[3]7213 Ejecución OAI '!E51</f>
        <v>0</v>
      </c>
      <c r="E51" s="4">
        <f>IFERROR(VLOOKUP(A51,'[2]Ejecución CONS 2023'!$C$11:$Q$403,4,FALSE),0)</f>
        <v>0</v>
      </c>
      <c r="F51" s="15">
        <f>IFERROR(VLOOKUP(A51,'[2]Ejecución CONS 2023'!$C$11:$Q$403,5,FALSE),0)</f>
        <v>0</v>
      </c>
      <c r="G51" s="15">
        <f>IFERROR(VLOOKUP(A51,'[2]Ejecución CONS 2023'!$C$11:$Q$403,6,FALSE),0)</f>
        <v>0</v>
      </c>
      <c r="H51" s="4">
        <f>IFERROR(VLOOKUP(A51,'[2]Ejecución CONS 2023'!$C$11:$Q$403,7,FALSE),0)</f>
        <v>0</v>
      </c>
      <c r="I51" s="15">
        <f>IFERROR(VLOOKUP(A51,'[2]Ejecución CONS 2023'!$C$11:$Q$403,8,FALSE),0)</f>
        <v>0</v>
      </c>
      <c r="J51" s="15">
        <f>IFERROR(VLOOKUP(A51,'[2]Ejecución CONS 2023'!$C$11:$Q$403,9,FALSE),0)</f>
        <v>0</v>
      </c>
      <c r="K51" s="4">
        <f>IFERROR(VLOOKUP(A51,'[2]Ejecución CONS 2023'!$C$11:$Q$403,10,FALSE),0)</f>
        <v>0</v>
      </c>
      <c r="L51" s="4">
        <f>IFERROR(VLOOKUP(A51,'[2]Ejecución CONS 2023'!$C$11:$Q$403,11,FALSE),0)</f>
        <v>0</v>
      </c>
      <c r="M51" s="4">
        <f>IFERROR(VLOOKUP(A51,'[2]Ejecución CONS 2023'!$C$11:$Q$403,12,FALSE),0)</f>
        <v>0</v>
      </c>
      <c r="N51" s="4"/>
    </row>
    <row r="52" spans="1:14" ht="30" x14ac:dyDescent="0.25">
      <c r="A52" s="1" t="str">
        <f t="shared" si="1"/>
        <v>2.5.4</v>
      </c>
      <c r="B52" s="32" t="s">
        <v>56</v>
      </c>
      <c r="C52" s="4">
        <f>IFERROR(VLOOKUP(A52,'[1]Modificación CONS 2023'!$C$11:$E$403,3,FALSE),0)</f>
        <v>0</v>
      </c>
      <c r="D52" s="4">
        <f>IFERROR(VLOOKUP(A52,'[2]Ejecución CONS 2023'!$C$11:$E$403,3,FALSE),0)+'[3]7213 Ejecución OAI '!E52</f>
        <v>0</v>
      </c>
      <c r="E52" s="4">
        <f>IFERROR(VLOOKUP(A52,'[2]Ejecución CONS 2023'!$C$11:$Q$403,4,FALSE),0)</f>
        <v>0</v>
      </c>
      <c r="F52" s="15">
        <f>IFERROR(VLOOKUP(A52,'[2]Ejecución CONS 2023'!$C$11:$Q$403,5,FALSE),0)</f>
        <v>0</v>
      </c>
      <c r="G52" s="15">
        <f>IFERROR(VLOOKUP(A52,'[2]Ejecución CONS 2023'!$C$11:$Q$403,6,FALSE),0)</f>
        <v>0</v>
      </c>
      <c r="H52" s="4">
        <f>IFERROR(VLOOKUP(A52,'[2]Ejecución CONS 2023'!$C$11:$Q$403,7,FALSE),0)</f>
        <v>0</v>
      </c>
      <c r="I52" s="15">
        <f>IFERROR(VLOOKUP(A52,'[2]Ejecución CONS 2023'!$C$11:$Q$403,8,FALSE),0)</f>
        <v>0</v>
      </c>
      <c r="J52" s="15">
        <f>IFERROR(VLOOKUP(A52,'[2]Ejecución CONS 2023'!$C$11:$Q$403,9,FALSE),0)</f>
        <v>0</v>
      </c>
      <c r="K52" s="4">
        <f>IFERROR(VLOOKUP(A52,'[2]Ejecución CONS 2023'!$C$11:$Q$403,10,FALSE),0)</f>
        <v>0</v>
      </c>
      <c r="L52" s="4">
        <f>IFERROR(VLOOKUP(A52,'[2]Ejecución CONS 2023'!$C$11:$Q$403,11,FALSE),0)</f>
        <v>0</v>
      </c>
      <c r="M52" s="4">
        <f>IFERROR(VLOOKUP(A52,'[2]Ejecución CONS 2023'!$C$11:$Q$403,12,FALSE),0)</f>
        <v>0</v>
      </c>
      <c r="N52" s="4">
        <f>SUM(E52:M52)</f>
        <v>0</v>
      </c>
    </row>
    <row r="53" spans="1:14" ht="30" x14ac:dyDescent="0.25">
      <c r="A53" s="1" t="str">
        <f t="shared" si="1"/>
        <v>2.5.5</v>
      </c>
      <c r="B53" s="32" t="s">
        <v>57</v>
      </c>
      <c r="C53" s="4">
        <f>IFERROR(VLOOKUP(A53,'[1]Modificación CONS 2023'!$C$11:$E$403,3,FALSE),0)</f>
        <v>0</v>
      </c>
      <c r="D53" s="4">
        <f>IFERROR(VLOOKUP(A53,'[2]Ejecución CONS 2023'!$C$11:$E$403,3,FALSE),0)+'[3]7213 Ejecución OAI '!E53</f>
        <v>0</v>
      </c>
      <c r="E53" s="4">
        <f>IFERROR(VLOOKUP(A53,'[2]Ejecución CONS 2023'!$C$11:$Q$403,4,FALSE),0)</f>
        <v>0</v>
      </c>
      <c r="F53" s="15">
        <f>IFERROR(VLOOKUP(A53,'[2]Ejecución CONS 2023'!$C$11:$Q$403,5,FALSE),0)</f>
        <v>0</v>
      </c>
      <c r="G53" s="15">
        <f>IFERROR(VLOOKUP(A53,'[2]Ejecución CONS 2023'!$C$11:$Q$403,6,FALSE),0)</f>
        <v>0</v>
      </c>
      <c r="H53" s="4">
        <f>IFERROR(VLOOKUP(A53,'[2]Ejecución CONS 2023'!$C$11:$Q$403,7,FALSE),0)</f>
        <v>0</v>
      </c>
      <c r="I53" s="15">
        <f>IFERROR(VLOOKUP(A53,'[2]Ejecución CONS 2023'!$C$11:$Q$403,8,FALSE),0)</f>
        <v>0</v>
      </c>
      <c r="J53" s="15">
        <f>IFERROR(VLOOKUP(A53,'[2]Ejecución CONS 2023'!$C$11:$Q$403,9,FALSE),0)</f>
        <v>0</v>
      </c>
      <c r="K53" s="4">
        <f>IFERROR(VLOOKUP(A53,'[2]Ejecución CONS 2023'!$C$11:$Q$403,10,FALSE),0)</f>
        <v>0</v>
      </c>
      <c r="L53" s="4">
        <f>IFERROR(VLOOKUP(A53,'[2]Ejecución CONS 2023'!$C$11:$Q$403,11,FALSE),0)</f>
        <v>0</v>
      </c>
      <c r="M53" s="4">
        <f>IFERROR(VLOOKUP(A53,'[2]Ejecución CONS 2023'!$C$11:$Q$403,12,FALSE),0)</f>
        <v>0</v>
      </c>
      <c r="N53" s="4"/>
    </row>
    <row r="54" spans="1:14" x14ac:dyDescent="0.25">
      <c r="A54" s="1" t="str">
        <f t="shared" si="1"/>
        <v>2.5.6</v>
      </c>
      <c r="B54" s="32" t="s">
        <v>58</v>
      </c>
      <c r="C54" s="4">
        <f>IFERROR(VLOOKUP(A54,'[1]Modificación CONS 2023'!$C$11:$E$403,3,FALSE),0)</f>
        <v>0</v>
      </c>
      <c r="D54" s="4">
        <f>IFERROR(VLOOKUP(A54,'[2]Ejecución CONS 2023'!$C$11:$E$403,3,FALSE),0)+'[3]7213 Ejecución OAI '!E54</f>
        <v>0</v>
      </c>
      <c r="E54" s="4">
        <f>IFERROR(VLOOKUP(A54,'[2]Ejecución CONS 2023'!$C$11:$Q$403,4,FALSE),0)</f>
        <v>0</v>
      </c>
      <c r="F54" s="15">
        <f>IFERROR(VLOOKUP(A54,'[2]Ejecución CONS 2023'!$C$11:$Q$403,5,FALSE),0)</f>
        <v>0</v>
      </c>
      <c r="G54" s="15">
        <f>IFERROR(VLOOKUP(A54,'[2]Ejecución CONS 2023'!$C$11:$Q$403,6,FALSE),0)</f>
        <v>0</v>
      </c>
      <c r="H54" s="4">
        <f>IFERROR(VLOOKUP(A54,'[2]Ejecución CONS 2023'!$C$11:$Q$403,7,FALSE),0)</f>
        <v>0</v>
      </c>
      <c r="I54" s="15">
        <f>IFERROR(VLOOKUP(A54,'[2]Ejecución CONS 2023'!$C$11:$Q$403,8,FALSE),0)</f>
        <v>0</v>
      </c>
      <c r="J54" s="15">
        <f>IFERROR(VLOOKUP(A54,'[2]Ejecución CONS 2023'!$C$11:$Q$403,9,FALSE),0)</f>
        <v>0</v>
      </c>
      <c r="K54" s="4">
        <f>IFERROR(VLOOKUP(A54,'[2]Ejecución CONS 2023'!$C$11:$Q$403,10,FALSE),0)</f>
        <v>0</v>
      </c>
      <c r="L54" s="4">
        <f>IFERROR(VLOOKUP(A54,'[2]Ejecución CONS 2023'!$C$11:$Q$403,11,FALSE),0)</f>
        <v>0</v>
      </c>
      <c r="M54" s="4">
        <f>IFERROR(VLOOKUP(A54,'[2]Ejecución CONS 2023'!$C$11:$Q$403,12,FALSE),0)</f>
        <v>0</v>
      </c>
      <c r="N54" s="4"/>
    </row>
    <row r="55" spans="1:14" ht="30" x14ac:dyDescent="0.25">
      <c r="A55" s="1" t="str">
        <f t="shared" si="1"/>
        <v>2.5.9</v>
      </c>
      <c r="B55" s="32" t="s">
        <v>59</v>
      </c>
      <c r="C55" s="4">
        <f>IFERROR(VLOOKUP(A55,'[1]Modificación CONS 2023'!$C$11:$E$403,3,FALSE),0)</f>
        <v>0</v>
      </c>
      <c r="D55" s="4">
        <f>IFERROR(VLOOKUP(A55,'[2]Ejecución CONS 2023'!$C$11:$E$403,3,FALSE),0)+'[3]7213 Ejecución OAI '!E55</f>
        <v>0</v>
      </c>
      <c r="E55" s="4">
        <f>IFERROR(VLOOKUP(A55,'[2]Ejecución CONS 2023'!$C$11:$Q$403,4,FALSE),0)</f>
        <v>0</v>
      </c>
      <c r="F55" s="15">
        <f>IFERROR(VLOOKUP(A55,'[2]Ejecución CONS 2023'!$C$11:$Q$403,5,FALSE),0)</f>
        <v>0</v>
      </c>
      <c r="G55" s="15">
        <f>IFERROR(VLOOKUP(A55,'[2]Ejecución CONS 2023'!$C$11:$Q$403,6,FALSE),0)</f>
        <v>0</v>
      </c>
      <c r="H55" s="4">
        <f>IFERROR(VLOOKUP(A55,'[2]Ejecución CONS 2023'!$C$11:$Q$403,7,FALSE),0)</f>
        <v>0</v>
      </c>
      <c r="I55" s="15">
        <f>IFERROR(VLOOKUP(A55,'[2]Ejecución CONS 2023'!$C$11:$Q$403,8,FALSE),0)</f>
        <v>0</v>
      </c>
      <c r="J55" s="15">
        <f>IFERROR(VLOOKUP(A55,'[2]Ejecución CONS 2023'!$C$11:$Q$403,9,FALSE),0)</f>
        <v>0</v>
      </c>
      <c r="K55" s="4">
        <f>IFERROR(VLOOKUP(A55,'[2]Ejecución CONS 2023'!$C$11:$Q$403,10,FALSE),0)</f>
        <v>0</v>
      </c>
      <c r="L55" s="4">
        <f>IFERROR(VLOOKUP(A55,'[2]Ejecución CONS 2023'!$C$11:$Q$403,11,FALSE),0)</f>
        <v>0</v>
      </c>
      <c r="M55" s="4">
        <f>IFERROR(VLOOKUP(A55,'[2]Ejecución CONS 2023'!$C$11:$Q$403,12,FALSE),0)</f>
        <v>0</v>
      </c>
      <c r="N55" s="4">
        <f>SUM(E55:M55)</f>
        <v>0</v>
      </c>
    </row>
    <row r="56" spans="1:14" x14ac:dyDescent="0.25">
      <c r="A56" s="1" t="str">
        <f t="shared" si="1"/>
        <v>2.6 -</v>
      </c>
      <c r="B56" s="13" t="s">
        <v>60</v>
      </c>
      <c r="C56" s="14">
        <f>SUM(C57:C65)</f>
        <v>2605753</v>
      </c>
      <c r="D56" s="14">
        <f t="shared" ref="D56:N56" si="8">SUM(D57:D65)</f>
        <v>52653783.550000004</v>
      </c>
      <c r="E56" s="14">
        <f t="shared" si="8"/>
        <v>0</v>
      </c>
      <c r="F56" s="14">
        <f t="shared" si="8"/>
        <v>0</v>
      </c>
      <c r="G56" s="14">
        <f t="shared" si="8"/>
        <v>42500.04</v>
      </c>
      <c r="H56" s="14">
        <f t="shared" si="8"/>
        <v>0</v>
      </c>
      <c r="I56" s="14">
        <f t="shared" si="8"/>
        <v>1447690.3399999999</v>
      </c>
      <c r="J56" s="14">
        <f t="shared" si="8"/>
        <v>3476015.8600000003</v>
      </c>
      <c r="K56" s="14">
        <f t="shared" si="8"/>
        <v>13983253.439999999</v>
      </c>
      <c r="L56" s="14">
        <f t="shared" si="8"/>
        <v>41040.400000000001</v>
      </c>
      <c r="M56" s="14">
        <f t="shared" si="8"/>
        <v>3988200.91</v>
      </c>
      <c r="N56" s="14">
        <f t="shared" si="8"/>
        <v>22978700.989999998</v>
      </c>
    </row>
    <row r="57" spans="1:14" x14ac:dyDescent="0.25">
      <c r="A57" s="1" t="str">
        <f t="shared" si="1"/>
        <v>2.6.1</v>
      </c>
      <c r="B57" s="32" t="s">
        <v>61</v>
      </c>
      <c r="C57" s="4">
        <f>IFERROR(VLOOKUP(A57,'[1]Modificación CONS 2023'!$C$11:$E$403,3,FALSE),0)</f>
        <v>460000</v>
      </c>
      <c r="D57" s="4">
        <f>IFERROR(VLOOKUP(A57,'[2]Ejecución CONS 2023'!$C$11:$E$403,3,FALSE),0)+'[3]7213 Ejecución OAI '!E57</f>
        <v>38920748.57</v>
      </c>
      <c r="E57" s="4">
        <f>IFERROR(VLOOKUP(A57,'[2]Ejecución CONS 2023'!$C$11:$Q$403,4,FALSE),0)</f>
        <v>0</v>
      </c>
      <c r="F57" s="15">
        <f>IFERROR(VLOOKUP(A57,'[2]Ejecución CONS 2023'!$C$11:$Q$403,5,FALSE),0)</f>
        <v>0</v>
      </c>
      <c r="G57" s="15">
        <f>IFERROR(VLOOKUP(A57,'[2]Ejecución CONS 2023'!$C$11:$Q$403,6,FALSE),0)</f>
        <v>0</v>
      </c>
      <c r="H57" s="4">
        <f>IFERROR(VLOOKUP(A57,'[2]Ejecución CONS 2023'!$C$11:$Q$403,7,FALSE),0)</f>
        <v>0</v>
      </c>
      <c r="I57" s="15">
        <f>IFERROR(VLOOKUP(A57,'[2]Ejecución CONS 2023'!$C$11:$Q$403,8,FALSE),0)</f>
        <v>405319.99</v>
      </c>
      <c r="J57" s="15">
        <f>IFERROR(VLOOKUP(A57,'[2]Ejecución CONS 2023'!$C$11:$Q$403,9,FALSE),0)</f>
        <v>2990492.6500000004</v>
      </c>
      <c r="K57" s="4">
        <f>IFERROR(VLOOKUP(A57,'[2]Ejecución CONS 2023'!$C$11:$Q$403,10,FALSE),0)</f>
        <v>12477188.560000001</v>
      </c>
      <c r="L57" s="4">
        <f>IFERROR(VLOOKUP(A57,'[2]Ejecución CONS 2023'!$C$11:$Q$403,11,FALSE),0)</f>
        <v>41040.400000000001</v>
      </c>
      <c r="M57" s="4">
        <f>IFERROR(VLOOKUP(A57,'[2]Ejecución CONS 2023'!$C$11:$Q$403,12,FALSE),0)</f>
        <v>3988200.91</v>
      </c>
      <c r="N57" s="4">
        <f t="shared" ref="N57:N65" si="9">SUM(E57:M57)</f>
        <v>19902242.510000002</v>
      </c>
    </row>
    <row r="58" spans="1:14" ht="30" x14ac:dyDescent="0.25">
      <c r="A58" s="1" t="str">
        <f t="shared" si="1"/>
        <v>2.6.2</v>
      </c>
      <c r="B58" s="32" t="s">
        <v>62</v>
      </c>
      <c r="C58" s="4">
        <f>IFERROR(VLOOKUP(A58,'[1]Modificación CONS 2023'!$C$11:$E$403,3,FALSE),0)</f>
        <v>0</v>
      </c>
      <c r="D58" s="4">
        <f>IFERROR(VLOOKUP(A58,'[2]Ejecución CONS 2023'!$C$11:$E$403,3,FALSE),0)+'[3]7213 Ejecución OAI '!E58</f>
        <v>8089119.1299999999</v>
      </c>
      <c r="E58" s="4">
        <f>IFERROR(VLOOKUP(A58,'[2]Ejecución CONS 2023'!$C$11:$Q$403,4,FALSE),0)</f>
        <v>0</v>
      </c>
      <c r="F58" s="15">
        <f>IFERROR(VLOOKUP(A58,'[2]Ejecución CONS 2023'!$C$11:$Q$403,5,FALSE),0)</f>
        <v>0</v>
      </c>
      <c r="G58" s="15">
        <f>IFERROR(VLOOKUP(A58,'[2]Ejecución CONS 2023'!$C$11:$Q$403,6,FALSE),0)</f>
        <v>0</v>
      </c>
      <c r="H58" s="4">
        <f>IFERROR(VLOOKUP(A58,'[2]Ejecución CONS 2023'!$C$11:$Q$403,7,FALSE),0)</f>
        <v>0</v>
      </c>
      <c r="I58" s="15">
        <f>IFERROR(VLOOKUP(A58,'[2]Ejecución CONS 2023'!$C$11:$Q$403,8,FALSE),0)</f>
        <v>96023.92</v>
      </c>
      <c r="J58" s="15">
        <f>IFERROR(VLOOKUP(A58,'[2]Ejecución CONS 2023'!$C$11:$Q$403,9,FALSE),0)</f>
        <v>0</v>
      </c>
      <c r="K58" s="4">
        <f>IFERROR(VLOOKUP(A58,'[2]Ejecución CONS 2023'!$C$11:$Q$403,10,FALSE),0)</f>
        <v>1366273.62</v>
      </c>
      <c r="L58" s="4">
        <f>IFERROR(VLOOKUP(A58,'[2]Ejecución CONS 2023'!$C$11:$Q$403,11,FALSE),0)</f>
        <v>0</v>
      </c>
      <c r="M58" s="4">
        <f>IFERROR(VLOOKUP(A58,'[2]Ejecución CONS 2023'!$C$11:$Q$403,12,FALSE),0)</f>
        <v>0</v>
      </c>
      <c r="N58" s="4">
        <f t="shared" si="9"/>
        <v>1462297.54</v>
      </c>
    </row>
    <row r="59" spans="1:14" x14ac:dyDescent="0.25">
      <c r="A59" s="1" t="str">
        <f t="shared" si="1"/>
        <v>2.6.3</v>
      </c>
      <c r="B59" s="32" t="s">
        <v>63</v>
      </c>
      <c r="C59" s="4">
        <f>IFERROR(VLOOKUP(A59,'[1]Modificación CONS 2023'!$C$11:$E$403,3,FALSE),0)</f>
        <v>90000</v>
      </c>
      <c r="D59" s="4">
        <f>IFERROR(VLOOKUP(A59,'[2]Ejecución CONS 2023'!$C$11:$E$403,3,FALSE),0)+'[3]7213 Ejecución OAI '!E59</f>
        <v>643168.4</v>
      </c>
      <c r="E59" s="4">
        <f>IFERROR(VLOOKUP(A59,'[2]Ejecución CONS 2023'!$C$11:$Q$403,4,FALSE),0)</f>
        <v>0</v>
      </c>
      <c r="F59" s="15">
        <f>IFERROR(VLOOKUP(A59,'[2]Ejecución CONS 2023'!$C$11:$Q$403,5,FALSE),0)</f>
        <v>0</v>
      </c>
      <c r="G59" s="15">
        <f>IFERROR(VLOOKUP(A59,'[2]Ejecución CONS 2023'!$C$11:$Q$403,6,FALSE),0)</f>
        <v>0</v>
      </c>
      <c r="H59" s="4">
        <f>IFERROR(VLOOKUP(A59,'[2]Ejecución CONS 2023'!$C$11:$Q$403,7,FALSE),0)</f>
        <v>0</v>
      </c>
      <c r="I59" s="15">
        <f>IFERROR(VLOOKUP(A59,'[2]Ejecución CONS 2023'!$C$11:$Q$403,8,FALSE),0)</f>
        <v>0</v>
      </c>
      <c r="J59" s="15">
        <f>IFERROR(VLOOKUP(A59,'[2]Ejecución CONS 2023'!$C$11:$Q$403,9,FALSE),0)</f>
        <v>0</v>
      </c>
      <c r="K59" s="4">
        <f>IFERROR(VLOOKUP(A59,'[2]Ejecución CONS 2023'!$C$11:$Q$403,10,FALSE),0)</f>
        <v>0</v>
      </c>
      <c r="L59" s="4">
        <f>IFERROR(VLOOKUP(A59,'[2]Ejecución CONS 2023'!$C$11:$Q$403,11,FALSE),0)</f>
        <v>0</v>
      </c>
      <c r="M59" s="4">
        <f>IFERROR(VLOOKUP(A59,'[2]Ejecución CONS 2023'!$C$11:$Q$403,12,FALSE),0)</f>
        <v>0</v>
      </c>
      <c r="N59" s="4">
        <f t="shared" si="9"/>
        <v>0</v>
      </c>
    </row>
    <row r="60" spans="1:14" ht="30" x14ac:dyDescent="0.25">
      <c r="A60" s="1" t="str">
        <f t="shared" si="1"/>
        <v>2.6.4</v>
      </c>
      <c r="B60" s="32" t="s">
        <v>64</v>
      </c>
      <c r="C60" s="4">
        <f>IFERROR(VLOOKUP(A60,'[1]Modificación CONS 2023'!$C$11:$E$403,3,FALSE),0)</f>
        <v>0</v>
      </c>
      <c r="D60" s="4">
        <f>IFERROR(VLOOKUP(A60,'[2]Ejecución CONS 2023'!$C$11:$E$403,3,FALSE),0)+'[3]7213 Ejecución OAI '!E60</f>
        <v>5140</v>
      </c>
      <c r="E60" s="4">
        <f>IFERROR(VLOOKUP(A60,'[2]Ejecución CONS 2023'!$C$11:$Q$403,4,FALSE),0)</f>
        <v>0</v>
      </c>
      <c r="F60" s="15">
        <f>IFERROR(VLOOKUP(A60,'[2]Ejecución CONS 2023'!$C$11:$Q$403,5,FALSE),0)</f>
        <v>0</v>
      </c>
      <c r="G60" s="15">
        <f>IFERROR(VLOOKUP(A60,'[2]Ejecución CONS 2023'!$C$11:$Q$403,6,FALSE),0)</f>
        <v>0</v>
      </c>
      <c r="H60" s="4">
        <f>IFERROR(VLOOKUP(A60,'[2]Ejecución CONS 2023'!$C$11:$Q$403,7,FALSE),0)</f>
        <v>0</v>
      </c>
      <c r="I60" s="15">
        <f>IFERROR(VLOOKUP(A60,'[2]Ejecución CONS 2023'!$C$11:$Q$403,8,FALSE),0)</f>
        <v>0</v>
      </c>
      <c r="J60" s="15">
        <f>IFERROR(VLOOKUP(A60,'[2]Ejecución CONS 2023'!$C$11:$Q$403,9,FALSE),0)</f>
        <v>0</v>
      </c>
      <c r="K60" s="4">
        <f>IFERROR(VLOOKUP(A60,'[2]Ejecución CONS 2023'!$C$11:$Q$403,10,FALSE),0)</f>
        <v>0</v>
      </c>
      <c r="L60" s="4">
        <f>IFERROR(VLOOKUP(A60,'[2]Ejecución CONS 2023'!$C$11:$Q$403,11,FALSE),0)</f>
        <v>0</v>
      </c>
      <c r="M60" s="4">
        <f>IFERROR(VLOOKUP(A60,'[2]Ejecución CONS 2023'!$C$11:$Q$403,12,FALSE),0)</f>
        <v>0</v>
      </c>
      <c r="N60" s="4">
        <f t="shared" si="9"/>
        <v>0</v>
      </c>
    </row>
    <row r="61" spans="1:14" x14ac:dyDescent="0.25">
      <c r="A61" s="1" t="str">
        <f t="shared" si="1"/>
        <v>2.6.5</v>
      </c>
      <c r="B61" s="32" t="s">
        <v>65</v>
      </c>
      <c r="C61" s="4">
        <f>IFERROR(VLOOKUP(A61,'[1]Modificación CONS 2023'!$C$11:$E$403,3,FALSE),0)</f>
        <v>859000</v>
      </c>
      <c r="D61" s="4">
        <f>IFERROR(VLOOKUP(A61,'[2]Ejecución CONS 2023'!$C$11:$E$403,3,FALSE),0)+'[3]7213 Ejecución OAI '!E61</f>
        <v>4177854.45</v>
      </c>
      <c r="E61" s="4">
        <f>IFERROR(VLOOKUP(A61,'[2]Ejecución CONS 2023'!$C$11:$Q$403,4,FALSE),0)</f>
        <v>0</v>
      </c>
      <c r="F61" s="15">
        <f>IFERROR(VLOOKUP(A61,'[2]Ejecución CONS 2023'!$C$11:$Q$403,5,FALSE),0)</f>
        <v>0</v>
      </c>
      <c r="G61" s="15">
        <f>IFERROR(VLOOKUP(A61,'[2]Ejecución CONS 2023'!$C$11:$Q$403,6,FALSE),0)</f>
        <v>0</v>
      </c>
      <c r="H61" s="4">
        <f>IFERROR(VLOOKUP(A61,'[2]Ejecución CONS 2023'!$C$11:$Q$403,7,FALSE),0)</f>
        <v>0</v>
      </c>
      <c r="I61" s="15">
        <f>IFERROR(VLOOKUP(A61,'[2]Ejecución CONS 2023'!$C$11:$Q$403,8,FALSE),0)</f>
        <v>946346.42999999993</v>
      </c>
      <c r="J61" s="15">
        <f>IFERROR(VLOOKUP(A61,'[2]Ejecución CONS 2023'!$C$11:$Q$403,9,FALSE),0)</f>
        <v>485523.21</v>
      </c>
      <c r="K61" s="4">
        <f>IFERROR(VLOOKUP(A61,'[2]Ejecución CONS 2023'!$C$11:$Q$403,10,FALSE),0)</f>
        <v>139791.26</v>
      </c>
      <c r="L61" s="4">
        <f>IFERROR(VLOOKUP(A61,'[2]Ejecución CONS 2023'!$C$11:$Q$403,11,FALSE),0)</f>
        <v>0</v>
      </c>
      <c r="M61" s="4">
        <f>IFERROR(VLOOKUP(A61,'[2]Ejecución CONS 2023'!$C$11:$Q$403,12,FALSE),0)</f>
        <v>0</v>
      </c>
      <c r="N61" s="4">
        <f t="shared" si="9"/>
        <v>1571660.9</v>
      </c>
    </row>
    <row r="62" spans="1:14" x14ac:dyDescent="0.25">
      <c r="A62" s="1" t="str">
        <f t="shared" si="1"/>
        <v>2.6.6</v>
      </c>
      <c r="B62" s="32" t="s">
        <v>66</v>
      </c>
      <c r="C62" s="4">
        <f>IFERROR(VLOOKUP(A62,'[1]Modificación CONS 2023'!$C$11:$E$403,3,FALSE),0)</f>
        <v>1196753</v>
      </c>
      <c r="D62" s="4">
        <f>IFERROR(VLOOKUP(A62,'[2]Ejecución CONS 2023'!$C$11:$E$403,3,FALSE),0)+'[3]7213 Ejecución OAI '!E62</f>
        <v>817753</v>
      </c>
      <c r="E62" s="4">
        <f>IFERROR(VLOOKUP(A62,'[2]Ejecución CONS 2023'!$C$11:$Q$403,4,FALSE),0)</f>
        <v>0</v>
      </c>
      <c r="F62" s="15">
        <f>IFERROR(VLOOKUP(A62,'[2]Ejecución CONS 2023'!$C$11:$Q$403,5,FALSE),0)</f>
        <v>0</v>
      </c>
      <c r="G62" s="15">
        <f>IFERROR(VLOOKUP(A62,'[2]Ejecución CONS 2023'!$C$11:$Q$403,6,FALSE),0)</f>
        <v>42500.04</v>
      </c>
      <c r="H62" s="4">
        <f>IFERROR(VLOOKUP(A62,'[2]Ejecución CONS 2023'!$C$11:$Q$403,7,FALSE),0)</f>
        <v>0</v>
      </c>
      <c r="I62" s="15">
        <f>IFERROR(VLOOKUP(A62,'[2]Ejecución CONS 2023'!$C$11:$Q$403,8,FALSE),0)</f>
        <v>0</v>
      </c>
      <c r="J62" s="15">
        <f>IFERROR(VLOOKUP(A62,'[2]Ejecución CONS 2023'!$C$11:$Q$403,9,FALSE),0)</f>
        <v>0</v>
      </c>
      <c r="K62" s="4">
        <f>IFERROR(VLOOKUP(A62,'[2]Ejecución CONS 2023'!$C$11:$Q$403,10,FALSE),0)</f>
        <v>0</v>
      </c>
      <c r="L62" s="4">
        <f>IFERROR(VLOOKUP(A62,'[2]Ejecución CONS 2023'!$C$11:$Q$403,11,FALSE),0)</f>
        <v>0</v>
      </c>
      <c r="M62" s="4">
        <f>IFERROR(VLOOKUP(A62,'[2]Ejecución CONS 2023'!$C$11:$Q$403,12,FALSE),0)</f>
        <v>0</v>
      </c>
      <c r="N62" s="4">
        <f t="shared" si="9"/>
        <v>42500.04</v>
      </c>
    </row>
    <row r="63" spans="1:14" x14ac:dyDescent="0.25">
      <c r="A63" s="1" t="str">
        <f t="shared" si="1"/>
        <v>2.6.7</v>
      </c>
      <c r="B63" s="32" t="s">
        <v>67</v>
      </c>
      <c r="C63" s="4">
        <f>IFERROR(VLOOKUP(A63,'[1]Modificación CONS 2023'!$C$11:$E$403,3,FALSE),0)</f>
        <v>0</v>
      </c>
      <c r="D63" s="4">
        <f>IFERROR(VLOOKUP(A63,'[2]Ejecución CONS 2023'!$C$11:$E$403,3,FALSE),0)+'[3]7213 Ejecución OAI '!E63</f>
        <v>0</v>
      </c>
      <c r="E63" s="4">
        <f>IFERROR(VLOOKUP(A63,'[2]Ejecución CONS 2023'!$C$11:$Q$403,4,FALSE),0)</f>
        <v>0</v>
      </c>
      <c r="F63" s="15">
        <f>IFERROR(VLOOKUP(A63,'[2]Ejecución CONS 2023'!$C$11:$Q$403,5,FALSE),0)</f>
        <v>0</v>
      </c>
      <c r="G63" s="15">
        <f>IFERROR(VLOOKUP(A63,'[2]Ejecución CONS 2023'!$C$11:$Q$403,6,FALSE),0)</f>
        <v>0</v>
      </c>
      <c r="H63" s="4">
        <f>IFERROR(VLOOKUP(A63,'[2]Ejecución CONS 2023'!$C$11:$Q$403,7,FALSE),0)</f>
        <v>0</v>
      </c>
      <c r="I63" s="15">
        <f>IFERROR(VLOOKUP(A63,'[2]Ejecución CONS 2023'!$C$11:$Q$403,8,FALSE),0)</f>
        <v>0</v>
      </c>
      <c r="J63" s="15">
        <f>IFERROR(VLOOKUP(A63,'[2]Ejecución CONS 2023'!$C$11:$Q$403,9,FALSE),0)</f>
        <v>0</v>
      </c>
      <c r="K63" s="4">
        <f>IFERROR(VLOOKUP(A63,'[2]Ejecución CONS 2023'!$C$11:$Q$403,10,FALSE),0)</f>
        <v>0</v>
      </c>
      <c r="L63" s="4">
        <f>IFERROR(VLOOKUP(A63,'[2]Ejecución CONS 2023'!$C$11:$Q$403,11,FALSE),0)</f>
        <v>0</v>
      </c>
      <c r="M63" s="4">
        <f>IFERROR(VLOOKUP(A63,'[2]Ejecución CONS 2023'!$C$11:$Q$403,12,FALSE),0)</f>
        <v>0</v>
      </c>
      <c r="N63" s="4">
        <f t="shared" si="9"/>
        <v>0</v>
      </c>
    </row>
    <row r="64" spans="1:14" x14ac:dyDescent="0.25">
      <c r="A64" s="1" t="str">
        <f t="shared" si="1"/>
        <v>2.6.8</v>
      </c>
      <c r="B64" s="32" t="s">
        <v>68</v>
      </c>
      <c r="C64" s="4">
        <f>IFERROR(VLOOKUP(A64,'[1]Modificación CONS 2023'!$C$11:$E$403,3,FALSE),0)</f>
        <v>0</v>
      </c>
      <c r="D64" s="4">
        <f>IFERROR(VLOOKUP(A64,'[2]Ejecución CONS 2023'!$C$11:$E$403,3,FALSE),0)+'[3]7213 Ejecución OAI '!E64</f>
        <v>0</v>
      </c>
      <c r="E64" s="4">
        <f>IFERROR(VLOOKUP(A64,'[2]Ejecución CONS 2023'!$C$11:$Q$403,4,FALSE),0)</f>
        <v>0</v>
      </c>
      <c r="F64" s="15">
        <f>IFERROR(VLOOKUP(A64,'[2]Ejecución CONS 2023'!$C$11:$Q$403,5,FALSE),0)</f>
        <v>0</v>
      </c>
      <c r="G64" s="15">
        <f>IFERROR(VLOOKUP(A64,'[2]Ejecución CONS 2023'!$C$11:$Q$403,6,FALSE),0)</f>
        <v>0</v>
      </c>
      <c r="H64" s="4">
        <f>IFERROR(VLOOKUP(A64,'[2]Ejecución CONS 2023'!$C$11:$Q$403,7,FALSE),0)</f>
        <v>0</v>
      </c>
      <c r="I64" s="15">
        <f>IFERROR(VLOOKUP(A64,'[2]Ejecución CONS 2023'!$C$11:$Q$403,8,FALSE),0)</f>
        <v>0</v>
      </c>
      <c r="J64" s="15">
        <f>IFERROR(VLOOKUP(A64,'[2]Ejecución CONS 2023'!$C$11:$Q$403,9,FALSE),0)</f>
        <v>0</v>
      </c>
      <c r="K64" s="4">
        <f>IFERROR(VLOOKUP(A64,'[2]Ejecución CONS 2023'!$C$11:$Q$403,10,FALSE),0)</f>
        <v>0</v>
      </c>
      <c r="L64" s="4">
        <f>IFERROR(VLOOKUP(A64,'[2]Ejecución CONS 2023'!$C$11:$Q$403,11,FALSE),0)</f>
        <v>0</v>
      </c>
      <c r="M64" s="4">
        <f>IFERROR(VLOOKUP(A64,'[2]Ejecución CONS 2023'!$C$11:$Q$403,12,FALSE),0)</f>
        <v>0</v>
      </c>
      <c r="N64" s="4">
        <f t="shared" si="9"/>
        <v>0</v>
      </c>
    </row>
    <row r="65" spans="1:14" ht="30" x14ac:dyDescent="0.25">
      <c r="A65" s="1" t="str">
        <f t="shared" si="1"/>
        <v>2.6.9</v>
      </c>
      <c r="B65" s="32" t="s">
        <v>69</v>
      </c>
      <c r="C65" s="4">
        <f>IFERROR(VLOOKUP(A65,'[1]Modificación CONS 2023'!$C$11:$E$403,3,FALSE),0)</f>
        <v>0</v>
      </c>
      <c r="D65" s="4">
        <f>IFERROR(VLOOKUP(A65,'[2]Ejecución CONS 2023'!$C$11:$E$403,3,FALSE),0)+'[3]7213 Ejecución OAI '!E65</f>
        <v>0</v>
      </c>
      <c r="E65" s="4">
        <f>IFERROR(VLOOKUP(A65,'[2]Ejecución CONS 2023'!$C$11:$Q$403,4,FALSE),0)</f>
        <v>0</v>
      </c>
      <c r="F65" s="15">
        <f>IFERROR(VLOOKUP(A65,'[2]Ejecución CONS 2023'!$C$11:$Q$403,5,FALSE),0)</f>
        <v>0</v>
      </c>
      <c r="G65" s="15">
        <f>IFERROR(VLOOKUP(A65,'[2]Ejecución CONS 2023'!$C$11:$Q$403,6,FALSE),0)</f>
        <v>0</v>
      </c>
      <c r="H65" s="4">
        <f>IFERROR(VLOOKUP(A65,'[2]Ejecución CONS 2023'!$C$11:$Q$403,7,FALSE),0)</f>
        <v>0</v>
      </c>
      <c r="I65" s="15">
        <f>IFERROR(VLOOKUP(A65,'[2]Ejecución CONS 2023'!$C$11:$Q$403,8,FALSE),0)</f>
        <v>0</v>
      </c>
      <c r="J65" s="15">
        <f>IFERROR(VLOOKUP(A65,'[2]Ejecución CONS 2023'!$C$11:$Q$403,9,FALSE),0)</f>
        <v>0</v>
      </c>
      <c r="K65" s="4">
        <f>IFERROR(VLOOKUP(A65,'[2]Ejecución CONS 2023'!$C$11:$Q$403,10,FALSE),0)</f>
        <v>0</v>
      </c>
      <c r="L65" s="4">
        <f>IFERROR(VLOOKUP(A65,'[2]Ejecución CONS 2023'!$C$11:$Q$403,11,FALSE),0)</f>
        <v>0</v>
      </c>
      <c r="M65" s="4">
        <f>IFERROR(VLOOKUP(A65,'[2]Ejecución CONS 2023'!$C$11:$Q$403,12,FALSE),0)</f>
        <v>0</v>
      </c>
      <c r="N65" s="4">
        <f t="shared" si="9"/>
        <v>0</v>
      </c>
    </row>
    <row r="66" spans="1:14" x14ac:dyDescent="0.25">
      <c r="A66" s="1" t="str">
        <f t="shared" si="1"/>
        <v>2.7 -</v>
      </c>
      <c r="B66" s="13" t="s">
        <v>70</v>
      </c>
      <c r="C66" s="14">
        <f>SUM(C67:C70)</f>
        <v>300000</v>
      </c>
      <c r="D66" s="14">
        <f>SUM(D67:D70)</f>
        <v>0</v>
      </c>
      <c r="E66" s="14">
        <f t="shared" ref="E66:M66" si="10">SUM(E67:E70)</f>
        <v>0</v>
      </c>
      <c r="F66" s="14">
        <f t="shared" si="10"/>
        <v>0</v>
      </c>
      <c r="G66" s="14">
        <f t="shared" si="10"/>
        <v>0</v>
      </c>
      <c r="H66" s="14">
        <f t="shared" si="10"/>
        <v>0</v>
      </c>
      <c r="I66" s="14">
        <f t="shared" si="10"/>
        <v>0</v>
      </c>
      <c r="J66" s="14">
        <f t="shared" si="10"/>
        <v>0</v>
      </c>
      <c r="K66" s="14">
        <f t="shared" si="10"/>
        <v>0</v>
      </c>
      <c r="L66" s="14">
        <f t="shared" si="10"/>
        <v>0</v>
      </c>
      <c r="M66" s="14">
        <f t="shared" si="10"/>
        <v>0</v>
      </c>
      <c r="N66" s="14">
        <f>SUM(N67:N70)</f>
        <v>0</v>
      </c>
    </row>
    <row r="67" spans="1:14" x14ac:dyDescent="0.25">
      <c r="A67" s="1" t="str">
        <f t="shared" si="1"/>
        <v>2.7.1</v>
      </c>
      <c r="B67" s="32" t="s">
        <v>71</v>
      </c>
      <c r="C67" s="4">
        <f>IFERROR(VLOOKUP(A67,'[1]Modificación CONS 2023'!$C$11:$E$403,3,FALSE),0)</f>
        <v>300000</v>
      </c>
      <c r="D67" s="4">
        <f>IFERROR(VLOOKUP(A67,'[2]Ejecución CONS 2023'!$C$11:$E$403,3,FALSE),0)+'[3]7213 Ejecución OAI '!E67</f>
        <v>0</v>
      </c>
      <c r="E67" s="4">
        <f>IFERROR(VLOOKUP(A67,'[2]Ejecución CONS 2023'!$C$11:$Q$403,4,FALSE),0)</f>
        <v>0</v>
      </c>
      <c r="F67" s="15">
        <f>IFERROR(VLOOKUP(A67,'[2]Ejecución CONS 2023'!$C$11:$Q$403,5,FALSE),0)</f>
        <v>0</v>
      </c>
      <c r="G67" s="15">
        <f>IFERROR(VLOOKUP(A67,'[2]Ejecución CONS 2023'!$C$11:$Q$403,6,FALSE),0)</f>
        <v>0</v>
      </c>
      <c r="H67" s="4">
        <f>IFERROR(VLOOKUP(A67,'[2]Ejecución CONS 2023'!$C$11:$Q$403,7,FALSE),0)</f>
        <v>0</v>
      </c>
      <c r="I67" s="15">
        <f>IFERROR(VLOOKUP(A67,'[2]Ejecución CONS 2023'!$C$11:$Q$403,8,FALSE),0)</f>
        <v>0</v>
      </c>
      <c r="J67" s="15">
        <f>IFERROR(VLOOKUP(A67,'[2]Ejecución CONS 2023'!$C$11:$Q$403,9,FALSE),0)</f>
        <v>0</v>
      </c>
      <c r="K67" s="4">
        <f>IFERROR(VLOOKUP(A67,'[2]Ejecución CONS 2023'!$C$11:$Q$403,10,FALSE),0)</f>
        <v>0</v>
      </c>
      <c r="L67" s="4">
        <f>IFERROR(VLOOKUP(A67,'[2]Ejecución CONS 2023'!$C$11:$Q$403,11,FALSE),0)</f>
        <v>0</v>
      </c>
      <c r="M67" s="4">
        <f>IFERROR(VLOOKUP(A67,'[2]Ejecución CONS 2023'!$C$11:$Q$403,12,FALSE),0)</f>
        <v>0</v>
      </c>
      <c r="N67" s="4">
        <f>SUM(E67:M67)</f>
        <v>0</v>
      </c>
    </row>
    <row r="68" spans="1:14" x14ac:dyDescent="0.25">
      <c r="A68" s="1" t="str">
        <f t="shared" si="1"/>
        <v>2.7.2</v>
      </c>
      <c r="B68" s="32" t="s">
        <v>72</v>
      </c>
      <c r="C68" s="4">
        <f>IFERROR(VLOOKUP(A68,'[1]Modificación CONS 2023'!$C$11:$E$403,3,FALSE),0)</f>
        <v>0</v>
      </c>
      <c r="D68" s="4">
        <f>IFERROR(VLOOKUP(A68,'[2]Ejecución CONS 2023'!$C$11:$E$403,3,FALSE),0)+'[3]7213 Ejecución OAI '!E68</f>
        <v>0</v>
      </c>
      <c r="E68" s="4">
        <f>IFERROR(VLOOKUP(A68,'[2]Ejecución CONS 2023'!$C$11:$Q$403,4,FALSE),0)</f>
        <v>0</v>
      </c>
      <c r="F68" s="15">
        <f>IFERROR(VLOOKUP(A68,'[2]Ejecución CONS 2023'!$C$11:$Q$403,5,FALSE),0)</f>
        <v>0</v>
      </c>
      <c r="G68" s="15">
        <f>IFERROR(VLOOKUP(A68,'[2]Ejecución CONS 2023'!$C$11:$Q$403,6,FALSE),0)</f>
        <v>0</v>
      </c>
      <c r="H68" s="4">
        <f>IFERROR(VLOOKUP(A68,'[2]Ejecución CONS 2023'!$C$11:$Q$403,7,FALSE),0)</f>
        <v>0</v>
      </c>
      <c r="I68" s="15">
        <f>IFERROR(VLOOKUP(A68,'[2]Ejecución CONS 2023'!$C$11:$Q$403,8,FALSE),0)</f>
        <v>0</v>
      </c>
      <c r="J68" s="15">
        <f>IFERROR(VLOOKUP(A68,'[2]Ejecución CONS 2023'!$C$11:$Q$403,9,FALSE),0)</f>
        <v>0</v>
      </c>
      <c r="K68" s="4">
        <f>IFERROR(VLOOKUP(A68,'[2]Ejecución CONS 2023'!$C$11:$Q$403,10,FALSE),0)</f>
        <v>0</v>
      </c>
      <c r="L68" s="4">
        <f>IFERROR(VLOOKUP(A68,'[2]Ejecución CONS 2023'!$C$11:$Q$403,11,FALSE),0)</f>
        <v>0</v>
      </c>
      <c r="M68" s="4">
        <f>IFERROR(VLOOKUP(A68,'[2]Ejecución CONS 2023'!$C$11:$Q$403,12,FALSE),0)</f>
        <v>0</v>
      </c>
      <c r="N68" s="4">
        <f>SUM(E68:M68)</f>
        <v>0</v>
      </c>
    </row>
    <row r="69" spans="1:14" x14ac:dyDescent="0.25">
      <c r="A69" s="1" t="str">
        <f t="shared" si="1"/>
        <v>2.7.3</v>
      </c>
      <c r="B69" s="32" t="s">
        <v>73</v>
      </c>
      <c r="C69" s="4">
        <f>IFERROR(VLOOKUP(A69,'[1]Modificación CONS 2023'!$C$11:$E$403,3,FALSE),0)</f>
        <v>0</v>
      </c>
      <c r="D69" s="4">
        <f>IFERROR(VLOOKUP(A69,'[2]Ejecución CONS 2023'!$C$11:$E$403,3,FALSE),0)+'[3]7213 Ejecución OAI '!E69</f>
        <v>0</v>
      </c>
      <c r="E69" s="4">
        <f>IFERROR(VLOOKUP(A69,'[2]Ejecución CONS 2023'!$C$11:$Q$403,4,FALSE),0)</f>
        <v>0</v>
      </c>
      <c r="F69" s="15">
        <f>IFERROR(VLOOKUP(A69,'[2]Ejecución CONS 2023'!$C$11:$Q$403,5,FALSE),0)</f>
        <v>0</v>
      </c>
      <c r="G69" s="15">
        <f>IFERROR(VLOOKUP(A69,'[2]Ejecución CONS 2023'!$C$11:$Q$403,6,FALSE),0)</f>
        <v>0</v>
      </c>
      <c r="H69" s="4">
        <f>IFERROR(VLOOKUP(A69,'[2]Ejecución CONS 2023'!$C$11:$Q$403,7,FALSE),0)</f>
        <v>0</v>
      </c>
      <c r="I69" s="15">
        <f>IFERROR(VLOOKUP(A69,'[2]Ejecución CONS 2023'!$C$11:$Q$403,8,FALSE),0)</f>
        <v>0</v>
      </c>
      <c r="J69" s="15">
        <f>IFERROR(VLOOKUP(A69,'[2]Ejecución CONS 2023'!$C$11:$Q$403,9,FALSE),0)</f>
        <v>0</v>
      </c>
      <c r="K69" s="4">
        <f>IFERROR(VLOOKUP(A69,'[2]Ejecución CONS 2023'!$C$11:$Q$403,10,FALSE),0)</f>
        <v>0</v>
      </c>
      <c r="L69" s="4">
        <f>IFERROR(VLOOKUP(A69,'[2]Ejecución CONS 2023'!$C$11:$Q$403,11,FALSE),0)</f>
        <v>0</v>
      </c>
      <c r="M69" s="4">
        <f>IFERROR(VLOOKUP(A69,'[2]Ejecución CONS 2023'!$C$11:$Q$403,12,FALSE),0)</f>
        <v>0</v>
      </c>
      <c r="N69" s="4">
        <f>SUM(E69:M69)</f>
        <v>0</v>
      </c>
    </row>
    <row r="70" spans="1:14" ht="30" x14ac:dyDescent="0.25">
      <c r="A70" s="1" t="str">
        <f t="shared" si="1"/>
        <v>2.7.4</v>
      </c>
      <c r="B70" s="32" t="s">
        <v>74</v>
      </c>
      <c r="C70" s="4">
        <f>IFERROR(VLOOKUP(A70,'[1]Modificación CONS 2023'!$C$11:$E$403,3,FALSE),0)</f>
        <v>0</v>
      </c>
      <c r="D70" s="4">
        <f>IFERROR(VLOOKUP(A70,'[2]Ejecución CONS 2023'!$C$11:$E$403,3,FALSE),0)+'[3]7213 Ejecución OAI '!E70</f>
        <v>0</v>
      </c>
      <c r="E70" s="4">
        <f>IFERROR(VLOOKUP(A70,'[2]Ejecución CONS 2023'!$C$11:$Q$403,4,FALSE),0)</f>
        <v>0</v>
      </c>
      <c r="F70" s="15">
        <f>IFERROR(VLOOKUP(A70,'[2]Ejecución CONS 2023'!$C$11:$Q$403,5,FALSE),0)</f>
        <v>0</v>
      </c>
      <c r="G70" s="15">
        <f>IFERROR(VLOOKUP(A70,'[2]Ejecución CONS 2023'!$C$11:$Q$403,6,FALSE),0)</f>
        <v>0</v>
      </c>
      <c r="H70" s="4">
        <f>IFERROR(VLOOKUP(A70,'[2]Ejecución CONS 2023'!$C$11:$Q$403,7,FALSE),0)</f>
        <v>0</v>
      </c>
      <c r="I70" s="15">
        <f>IFERROR(VLOOKUP(A70,'[2]Ejecución CONS 2023'!$C$11:$Q$403,8,FALSE),0)</f>
        <v>0</v>
      </c>
      <c r="J70" s="15">
        <f>IFERROR(VLOOKUP(A70,'[2]Ejecución CONS 2023'!$C$11:$Q$403,9,FALSE),0)</f>
        <v>0</v>
      </c>
      <c r="K70" s="4">
        <f>IFERROR(VLOOKUP(A70,'[2]Ejecución CONS 2023'!$C$11:$Q$403,10,FALSE),0)</f>
        <v>0</v>
      </c>
      <c r="L70" s="4">
        <f>IFERROR(VLOOKUP(A70,'[2]Ejecución CONS 2023'!$C$11:$Q$403,11,FALSE),0)</f>
        <v>0</v>
      </c>
      <c r="M70" s="4">
        <f>IFERROR(VLOOKUP(A70,'[2]Ejecución CONS 2023'!$C$11:$Q$403,12,FALSE),0)</f>
        <v>0</v>
      </c>
      <c r="N70" s="4">
        <f>SUM(E70:M70)</f>
        <v>0</v>
      </c>
    </row>
    <row r="71" spans="1:14" ht="15.75" x14ac:dyDescent="0.25">
      <c r="B71" s="18" t="s">
        <v>75</v>
      </c>
      <c r="C71" s="19">
        <f>SUM(C66,C56,C48,C40,C30,C20,C14)</f>
        <v>397218435</v>
      </c>
      <c r="D71" s="19">
        <f>SUM(D66,D56,D48,D40,D30,D20,D14)</f>
        <v>562374376.00999999</v>
      </c>
      <c r="E71" s="19">
        <f>SUM(E66,E56,E48,E40,E30,E20,E14)</f>
        <v>1793491.2</v>
      </c>
      <c r="F71" s="19">
        <f t="shared" ref="F71:M71" si="11">SUM(F66,F56,F48,F40,F30,F20,F14)</f>
        <v>56597371.750000007</v>
      </c>
      <c r="G71" s="19">
        <f t="shared" si="11"/>
        <v>30835326.530000001</v>
      </c>
      <c r="H71" s="19">
        <f t="shared" si="11"/>
        <v>30174228.390000001</v>
      </c>
      <c r="I71" s="19">
        <f t="shared" si="11"/>
        <v>46223876.340000004</v>
      </c>
      <c r="J71" s="19">
        <f t="shared" si="11"/>
        <v>35441857.299999997</v>
      </c>
      <c r="K71" s="19">
        <f t="shared" si="11"/>
        <v>46951465.390000001</v>
      </c>
      <c r="L71" s="19">
        <f t="shared" si="11"/>
        <v>32445450.57</v>
      </c>
      <c r="M71" s="19">
        <f t="shared" si="11"/>
        <v>35388476.619999997</v>
      </c>
      <c r="N71" s="19">
        <f>SUM(N66,N56,N48,N40,N30,N20,N14)</f>
        <v>315851544.08999997</v>
      </c>
    </row>
    <row r="72" spans="1:14" s="20" customFormat="1" ht="15.75" x14ac:dyDescent="0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x14ac:dyDescent="0.25">
      <c r="B73" s="31" t="s">
        <v>76</v>
      </c>
      <c r="C73" s="4"/>
      <c r="G73" s="4"/>
      <c r="H73" s="5"/>
      <c r="L73" s="4"/>
      <c r="N73" s="4"/>
    </row>
    <row r="74" spans="1:14" x14ac:dyDescent="0.25">
      <c r="B74" s="31" t="s">
        <v>86</v>
      </c>
      <c r="C74" s="4"/>
      <c r="G74" s="4"/>
      <c r="H74" s="4"/>
      <c r="I74" s="4"/>
      <c r="J74" s="4"/>
      <c r="K74" s="4"/>
      <c r="L74" s="4"/>
    </row>
    <row r="75" spans="1:14" x14ac:dyDescent="0.25">
      <c r="G75" s="12"/>
      <c r="H75" s="12"/>
      <c r="J75" s="4"/>
      <c r="L75" s="4"/>
    </row>
    <row r="76" spans="1:14" x14ac:dyDescent="0.25">
      <c r="B76" s="33" t="s">
        <v>77</v>
      </c>
      <c r="G76" s="12"/>
      <c r="H76" s="12"/>
      <c r="J76" s="4"/>
      <c r="L76" s="4"/>
    </row>
    <row r="77" spans="1:14" ht="30" x14ac:dyDescent="0.25">
      <c r="B77" s="31" t="s">
        <v>78</v>
      </c>
      <c r="G77" s="12"/>
      <c r="H77" s="12"/>
      <c r="J77" s="4"/>
      <c r="L77" s="4"/>
    </row>
    <row r="78" spans="1:14" ht="30" x14ac:dyDescent="0.25">
      <c r="B78" s="31" t="s">
        <v>79</v>
      </c>
      <c r="G78" s="12"/>
      <c r="H78" s="12"/>
      <c r="J78" s="4"/>
      <c r="L78" s="4"/>
    </row>
    <row r="79" spans="1:14" ht="30" x14ac:dyDescent="0.25">
      <c r="B79" s="31" t="s">
        <v>80</v>
      </c>
      <c r="G79" s="12"/>
      <c r="H79" s="12"/>
      <c r="J79" s="4"/>
      <c r="L79" s="4"/>
    </row>
    <row r="80" spans="1:14" x14ac:dyDescent="0.25">
      <c r="B80" s="31" t="s">
        <v>81</v>
      </c>
      <c r="G80" s="12"/>
      <c r="H80" s="12"/>
      <c r="J80" s="4"/>
      <c r="L80" s="4"/>
    </row>
    <row r="81" spans="3:12" x14ac:dyDescent="0.25">
      <c r="D81" s="4"/>
      <c r="E81" s="12"/>
      <c r="F81" s="12"/>
      <c r="G81" s="12"/>
      <c r="H81" s="12"/>
      <c r="J81" s="4"/>
      <c r="L81" s="4"/>
    </row>
    <row r="82" spans="3:12" x14ac:dyDescent="0.25">
      <c r="E82" s="12"/>
      <c r="F82" s="12"/>
      <c r="G82" s="12"/>
      <c r="H82" s="12"/>
      <c r="J82" s="4"/>
      <c r="L82" s="4"/>
    </row>
    <row r="83" spans="3:12" x14ac:dyDescent="0.25">
      <c r="C83" s="4"/>
      <c r="D83" s="4"/>
      <c r="E83" s="12"/>
      <c r="F83" s="12"/>
      <c r="G83" s="12"/>
      <c r="H83" s="12"/>
      <c r="J83" s="4"/>
      <c r="L83" s="4"/>
    </row>
    <row r="84" spans="3:12" x14ac:dyDescent="0.25">
      <c r="F84" s="12"/>
      <c r="G84" s="12"/>
      <c r="H84" s="12"/>
      <c r="J84" s="4"/>
      <c r="L84" s="4"/>
    </row>
    <row r="85" spans="3:12" x14ac:dyDescent="0.25">
      <c r="C85" s="29" t="s">
        <v>82</v>
      </c>
      <c r="D85" s="29"/>
      <c r="G85" s="28" t="s">
        <v>83</v>
      </c>
      <c r="H85" s="28"/>
    </row>
    <row r="86" spans="3:12" x14ac:dyDescent="0.25">
      <c r="C86" s="30" t="s">
        <v>84</v>
      </c>
      <c r="D86" s="30"/>
      <c r="E86" s="4"/>
      <c r="G86" s="27" t="s">
        <v>85</v>
      </c>
      <c r="H86" s="27"/>
    </row>
  </sheetData>
  <mergeCells count="8">
    <mergeCell ref="B7:N7"/>
    <mergeCell ref="B8:N8"/>
    <mergeCell ref="B9:N9"/>
    <mergeCell ref="B10:N10"/>
    <mergeCell ref="G86:H86"/>
    <mergeCell ref="G85:H85"/>
    <mergeCell ref="C85:D85"/>
    <mergeCell ref="C86:D86"/>
  </mergeCells>
  <pageMargins left="0.26" right="0.15748031496062992" top="0.15748031496062992" bottom="0.26" header="0.17" footer="0.15748031496062992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2023-10-09T13:00:50Z</cp:lastPrinted>
  <dcterms:created xsi:type="dcterms:W3CDTF">2023-10-09T00:20:53Z</dcterms:created>
  <dcterms:modified xsi:type="dcterms:W3CDTF">2023-10-09T13:01:49Z</dcterms:modified>
</cp:coreProperties>
</file>