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caid-nas.caid.local\Comite Ejecutivo\Planificacion y Desarrollo\POA\2024\Informes\T1\"/>
    </mc:Choice>
  </mc:AlternateContent>
  <xr:revisionPtr revIDLastSave="0" documentId="13_ncr:1_{47FF3191-C08D-4652-8E3D-961060FF8A71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Hoj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9" i="1" l="1"/>
  <c r="W6" i="1"/>
  <c r="W5" i="1"/>
  <c r="Y5" i="1" s="1"/>
  <c r="W4" i="1"/>
  <c r="F20" i="1"/>
  <c r="F21" i="1"/>
  <c r="E20" i="1"/>
  <c r="D20" i="1"/>
  <c r="E21" i="1"/>
  <c r="D21" i="1"/>
  <c r="C21" i="1"/>
  <c r="C20" i="1"/>
  <c r="F19" i="1"/>
  <c r="E19" i="1"/>
  <c r="D19" i="1"/>
  <c r="C22" i="1"/>
  <c r="X5" i="1"/>
  <c r="X6" i="1"/>
  <c r="W7" i="1"/>
  <c r="Y7" i="1" s="1"/>
  <c r="X7" i="1"/>
  <c r="W8" i="1"/>
  <c r="X8" i="1"/>
  <c r="Y8" i="1"/>
  <c r="X9" i="1"/>
  <c r="Y9" i="1"/>
  <c r="W10" i="1"/>
  <c r="X10" i="1"/>
  <c r="Y10" i="1"/>
  <c r="W11" i="1"/>
  <c r="X11" i="1"/>
  <c r="Y11" i="1"/>
  <c r="M5" i="1"/>
  <c r="M6" i="1"/>
  <c r="M7" i="1"/>
  <c r="M8" i="1"/>
  <c r="M9" i="1"/>
  <c r="M10" i="1"/>
  <c r="M11" i="1"/>
  <c r="I5" i="1"/>
  <c r="I6" i="1"/>
  <c r="I7" i="1"/>
  <c r="I8" i="1"/>
  <c r="I9" i="1"/>
  <c r="I10" i="1"/>
  <c r="I11" i="1"/>
  <c r="Y6" i="1" l="1"/>
  <c r="D22" i="1"/>
  <c r="M4" i="1"/>
  <c r="I4" i="1"/>
  <c r="X4" i="1"/>
  <c r="Y4" i="1" l="1"/>
  <c r="U5" i="1"/>
  <c r="U7" i="1"/>
  <c r="U8" i="1"/>
  <c r="U9" i="1"/>
  <c r="U10" i="1"/>
  <c r="U11" i="1"/>
  <c r="U12" i="1"/>
  <c r="Q5" i="1"/>
  <c r="Q6" i="1"/>
  <c r="Q7" i="1"/>
  <c r="Q8" i="1"/>
  <c r="Q9" i="1"/>
  <c r="Q4" i="1" l="1"/>
  <c r="I12" i="1"/>
  <c r="M12" i="1" l="1"/>
  <c r="W12" i="1"/>
  <c r="X12" i="1"/>
  <c r="Y12" i="1" l="1"/>
  <c r="F22" i="1" l="1"/>
  <c r="U4" i="1" l="1"/>
  <c r="E22" i="1" l="1"/>
</calcChain>
</file>

<file path=xl/sharedStrings.xml><?xml version="1.0" encoding="utf-8"?>
<sst xmlns="http://schemas.openxmlformats.org/spreadsheetml/2006/main" count="72" uniqueCount="48">
  <si>
    <t>Ejecutado</t>
  </si>
  <si>
    <t>Solitado / programado</t>
  </si>
  <si>
    <t>Atendidos / realizado</t>
  </si>
  <si>
    <t>Meta trimestral</t>
  </si>
  <si>
    <t>Meta anual</t>
  </si>
  <si>
    <t>Indicador</t>
  </si>
  <si>
    <t>Producto(s)</t>
  </si>
  <si>
    <t xml:space="preserve">Santiago </t>
  </si>
  <si>
    <t xml:space="preserve">San Juan </t>
  </si>
  <si>
    <t>Estrategia</t>
  </si>
  <si>
    <t>Evaluación y diagnóstico</t>
  </si>
  <si>
    <t>Mejoramiento de la calidad de las Intervenciones</t>
  </si>
  <si>
    <t>Gestión social</t>
  </si>
  <si>
    <t>Porcentaje de usuarios con evaluación socio económica.</t>
  </si>
  <si>
    <t>Intervenciones terapeuticas a los NN</t>
  </si>
  <si>
    <t>Porcetaje de niños intervenidos</t>
  </si>
  <si>
    <t>Atenciones médicas</t>
  </si>
  <si>
    <t>Porcentaje de atenciones médicas</t>
  </si>
  <si>
    <t>Intervenciones terapéuticas a familias</t>
  </si>
  <si>
    <t>Porcentaje de familias atendidas en el año.</t>
  </si>
  <si>
    <t>Santiago</t>
  </si>
  <si>
    <t>San Juan</t>
  </si>
  <si>
    <t xml:space="preserve">Justificación </t>
  </si>
  <si>
    <t>Clasificación Socio-económica</t>
  </si>
  <si>
    <t xml:space="preserve">Promedio ejecución  </t>
  </si>
  <si>
    <t>RED</t>
  </si>
  <si>
    <t>Evaluaciones realizadas</t>
  </si>
  <si>
    <t>Porcentaje de NN evaluados</t>
  </si>
  <si>
    <t>Diagnósticos realizados</t>
  </si>
  <si>
    <t>Porcentaje de NN evaluados con diagnóstico establecido</t>
  </si>
  <si>
    <t>Reevaluaciones realizadas</t>
  </si>
  <si>
    <t>Porcentaje de NN reevaluados</t>
  </si>
  <si>
    <t>Santo Domingo Oeste</t>
  </si>
  <si>
    <t>Porcentaje de familias egresadas del programa de entrenamiento con competecias adquiridas</t>
  </si>
  <si>
    <t>Santo Domingo Este</t>
  </si>
  <si>
    <t>Gestión inclusión social</t>
  </si>
  <si>
    <t>Porcentaje de usuarios referidos para  escolarización o programas de inserción social</t>
  </si>
  <si>
    <t>T1</t>
  </si>
  <si>
    <t>T3</t>
  </si>
  <si>
    <t xml:space="preserve">1 usuario retraso dificutlades de salud, algunos usuarios presentan dificultades economicas para asistir a las consultas. </t>
  </si>
  <si>
    <t xml:space="preserve">Actualmente tenemos una sola pediatra en el centro quien esta llevando a cabo todos los procesos, lo cual dificulta llevar a cabo la discusión de caso. </t>
  </si>
  <si>
    <t xml:space="preserve">161 cercitificación del diagnóstico; 1 referimiento escolar y 1 referimiento a una fundación para estudio de exoma. </t>
  </si>
  <si>
    <t>Licencia médica de un colaborador</t>
  </si>
  <si>
    <t xml:space="preserve">Tres visitas escolares no se pudieron ralizar porque la escuela nos canceló por suspención de docencia. </t>
  </si>
  <si>
    <t>ausencia de pacientes la diferencia numérica</t>
  </si>
  <si>
    <t>diferencia numérica por ausencias</t>
  </si>
  <si>
    <t>Se recibieron 4 solicitudes, al ser evaluadas se determinó que no cumplen criterios para ser reevaluados en el centro</t>
  </si>
  <si>
    <t>Cancelaciones de citas y licencias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</si>
</sst>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0"/>
      <name val="Arial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876D2B"/>
        <bgColor indexed="64"/>
      </patternFill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1" fillId="0" borderId="0" xfId="0" applyFont="1"/>
    <xf numFmtId="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9" fontId="3" fillId="0" borderId="4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9" fontId="10" fillId="10" borderId="1" xfId="0" applyNumberFormat="1" applyFont="1" applyFill="1" applyBorder="1" applyAlignment="1">
      <alignment horizontal="center" vertical="center" wrapText="1"/>
    </xf>
    <xf numFmtId="43" fontId="10" fillId="10" borderId="1" xfId="1" applyFont="1" applyFill="1" applyBorder="1" applyAlignment="1">
      <alignment horizontal="center" vertical="center" wrapText="1"/>
    </xf>
    <xf numFmtId="9" fontId="8" fillId="10" borderId="1" xfId="0" applyNumberFormat="1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9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Millares 2" xfId="3" xr:uid="{00000000-0005-0000-0000-000001000000}"/>
    <cellStyle name="Normal" xfId="0" builtinId="0"/>
    <cellStyle name="Normal 2" xfId="4" xr:uid="{1A45A56B-0B65-4EBA-8FD5-CDD872BCAE7B}"/>
    <cellStyle name="Porcentaje 2" xfId="2" xr:uid="{00000000-0005-0000-0000-000003000000}"/>
  </cellStyles>
  <dxfs count="6">
    <dxf>
      <fill>
        <patternFill>
          <bgColor rgb="FFAFD2A4"/>
        </patternFill>
      </fill>
    </dxf>
    <dxf>
      <fill>
        <patternFill>
          <fgColor rgb="FF73B160"/>
          <bgColor rgb="FF73B160"/>
        </patternFill>
      </fill>
    </dxf>
    <dxf>
      <font>
        <b/>
        <i val="0"/>
        <color theme="0"/>
      </font>
      <fill>
        <patternFill>
          <bgColor rgb="FF44ADE2"/>
        </patternFill>
      </fill>
    </dxf>
    <dxf>
      <font>
        <color auto="1"/>
      </font>
      <fill>
        <patternFill>
          <bgColor rgb="FF73B160"/>
        </patternFill>
      </fill>
    </dxf>
    <dxf>
      <font>
        <color rgb="FFAFD2A4"/>
      </font>
    </dxf>
    <dxf>
      <font>
        <color rgb="FF73B160"/>
      </font>
    </dxf>
  </dxfs>
  <tableStyles count="4" defaultTableStyle="TableStyleMedium2" defaultPivotStyle="PivotStyleLight16">
    <tableStyle name="Estilo de tabla 1" pivot="0" count="2" xr9:uid="{00000000-0011-0000-FFFF-FFFF00000000}">
      <tableStyleElement type="firstRowStripe" dxfId="5"/>
      <tableStyleElement type="secondRowStripe" dxfId="4"/>
    </tableStyle>
    <tableStyle name="Estilo de tabla 2" pivot="0" count="0" xr9:uid="{00000000-0011-0000-FFFF-FFFF01000000}"/>
    <tableStyle name="Estilo de tabla 3" pivot="0" count="1" xr9:uid="{00000000-0011-0000-FFFF-FFFF02000000}">
      <tableStyleElement type="firstRowStripe" dxfId="3"/>
    </tableStyle>
    <tableStyle name="Estilo de tabla 4" pivot="0" count="3" xr9:uid="{00000000-0011-0000-FFFF-FFFF03000000}">
      <tableStyleElement type="headerRow" dxfId="2"/>
      <tableStyleElement type="firstRowStripe" dxfId="1"/>
      <tableStyleElement type="secondRowStripe" dxfId="0"/>
    </tableStyle>
  </tableStyles>
  <colors>
    <mruColors>
      <color rgb="FF876D2B"/>
      <color rgb="FFD885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22"/>
  <sheetViews>
    <sheetView tabSelected="1" zoomScale="70" zoomScaleNormal="70" workbookViewId="0">
      <selection activeCell="H19" sqref="H19"/>
    </sheetView>
  </sheetViews>
  <sheetFormatPr defaultColWidth="10.6640625" defaultRowHeight="13.15" x14ac:dyDescent="0.4"/>
  <cols>
    <col min="1" max="1" width="11.3984375" style="1"/>
    <col min="2" max="2" width="24.1328125" style="1" customWidth="1"/>
    <col min="3" max="3" width="25.3984375" style="1" customWidth="1"/>
    <col min="4" max="4" width="13.59765625" style="1" customWidth="1"/>
    <col min="5" max="5" width="11.73046875" style="1" customWidth="1"/>
    <col min="6" max="6" width="10" style="1" customWidth="1"/>
    <col min="7" max="7" width="13.73046875" style="1" customWidth="1"/>
    <col min="8" max="8" width="16.59765625" style="1" customWidth="1"/>
    <col min="9" max="9" width="12.265625" style="1" customWidth="1"/>
    <col min="10" max="10" width="49.86328125" style="1" customWidth="1"/>
    <col min="11" max="11" width="13.265625" style="6" customWidth="1"/>
    <col min="12" max="12" width="15.265625" style="6" customWidth="1"/>
    <col min="13" max="13" width="12.265625" style="6" customWidth="1"/>
    <col min="14" max="14" width="32" style="6" customWidth="1"/>
    <col min="15" max="15" width="14.86328125" style="6" customWidth="1"/>
    <col min="16" max="16" width="15.3984375" style="6" customWidth="1"/>
    <col min="17" max="17" width="12.3984375" style="6" customWidth="1"/>
    <col min="18" max="18" width="34" style="6" customWidth="1"/>
    <col min="19" max="19" width="13.3984375" style="6" customWidth="1"/>
    <col min="20" max="20" width="15.59765625" style="6" customWidth="1"/>
    <col min="21" max="21" width="12.86328125" style="6" customWidth="1"/>
    <col min="22" max="22" width="34.73046875" style="6" customWidth="1"/>
    <col min="23" max="23" width="14" customWidth="1"/>
    <col min="24" max="24" width="16" customWidth="1"/>
    <col min="25" max="25" width="12.73046875" customWidth="1"/>
  </cols>
  <sheetData>
    <row r="2" spans="2:26" ht="15.75" customHeight="1" x14ac:dyDescent="0.4">
      <c r="B2" s="31" t="s">
        <v>6</v>
      </c>
      <c r="C2" s="31" t="s">
        <v>5</v>
      </c>
      <c r="D2" s="31" t="s">
        <v>4</v>
      </c>
      <c r="E2" s="31" t="s">
        <v>3</v>
      </c>
      <c r="F2" s="31"/>
      <c r="G2" s="33" t="s">
        <v>8</v>
      </c>
      <c r="H2" s="33"/>
      <c r="I2" s="33"/>
      <c r="J2" s="33"/>
      <c r="K2" s="34" t="s">
        <v>7</v>
      </c>
      <c r="L2" s="34"/>
      <c r="M2" s="34"/>
      <c r="N2" s="34"/>
      <c r="O2" s="36" t="s">
        <v>34</v>
      </c>
      <c r="P2" s="36"/>
      <c r="Q2" s="36"/>
      <c r="R2" s="36"/>
      <c r="S2" s="35" t="s">
        <v>32</v>
      </c>
      <c r="T2" s="35"/>
      <c r="U2" s="35"/>
      <c r="V2" s="35"/>
      <c r="W2" s="32" t="s">
        <v>25</v>
      </c>
      <c r="X2" s="32"/>
      <c r="Y2" s="32"/>
    </row>
    <row r="3" spans="2:26" ht="52.5" customHeight="1" x14ac:dyDescent="0.4">
      <c r="B3" s="31"/>
      <c r="C3" s="31"/>
      <c r="D3" s="31"/>
      <c r="E3" s="31"/>
      <c r="F3" s="31"/>
      <c r="G3" s="12" t="s">
        <v>2</v>
      </c>
      <c r="H3" s="12" t="s">
        <v>1</v>
      </c>
      <c r="I3" s="12" t="s">
        <v>0</v>
      </c>
      <c r="J3" s="12" t="s">
        <v>22</v>
      </c>
      <c r="K3" s="13" t="s">
        <v>2</v>
      </c>
      <c r="L3" s="13" t="s">
        <v>1</v>
      </c>
      <c r="M3" s="13" t="s">
        <v>0</v>
      </c>
      <c r="N3" s="13" t="s">
        <v>22</v>
      </c>
      <c r="O3" s="14" t="s">
        <v>2</v>
      </c>
      <c r="P3" s="14" t="s">
        <v>1</v>
      </c>
      <c r="Q3" s="14" t="s">
        <v>0</v>
      </c>
      <c r="R3" s="14" t="s">
        <v>22</v>
      </c>
      <c r="S3" s="9" t="s">
        <v>2</v>
      </c>
      <c r="T3" s="9" t="s">
        <v>1</v>
      </c>
      <c r="U3" s="9" t="s">
        <v>0</v>
      </c>
      <c r="V3" s="9" t="s">
        <v>22</v>
      </c>
      <c r="W3" s="15" t="s">
        <v>2</v>
      </c>
      <c r="X3" s="15" t="s">
        <v>1</v>
      </c>
      <c r="Y3" s="15" t="s">
        <v>0</v>
      </c>
    </row>
    <row r="4" spans="2:26" ht="57" customHeight="1" x14ac:dyDescent="0.4">
      <c r="B4" s="16" t="s">
        <v>26</v>
      </c>
      <c r="C4" s="7" t="s">
        <v>27</v>
      </c>
      <c r="D4" s="7">
        <v>1</v>
      </c>
      <c r="E4" s="17" t="s">
        <v>37</v>
      </c>
      <c r="F4" s="7">
        <v>1</v>
      </c>
      <c r="G4" s="8">
        <v>49</v>
      </c>
      <c r="H4" s="8">
        <v>60</v>
      </c>
      <c r="I4" s="7">
        <f t="shared" ref="I4:I11" si="0">+G4/H4</f>
        <v>0.81666666666666665</v>
      </c>
      <c r="J4" s="8" t="s">
        <v>39</v>
      </c>
      <c r="K4" s="8">
        <v>92</v>
      </c>
      <c r="L4" s="8">
        <v>92</v>
      </c>
      <c r="M4" s="7">
        <f t="shared" ref="M4:M11" si="1">+K4/L4</f>
        <v>1</v>
      </c>
      <c r="N4" s="7"/>
      <c r="O4" s="8">
        <v>42</v>
      </c>
      <c r="P4" s="11">
        <v>57</v>
      </c>
      <c r="Q4" s="7">
        <f>+O4/P4</f>
        <v>0.73684210526315785</v>
      </c>
      <c r="R4" s="8" t="s">
        <v>42</v>
      </c>
      <c r="S4" s="10">
        <v>210</v>
      </c>
      <c r="T4" s="8">
        <v>264</v>
      </c>
      <c r="U4" s="7">
        <f>+S4/T4</f>
        <v>0.79545454545454541</v>
      </c>
      <c r="V4" s="20" t="s">
        <v>44</v>
      </c>
      <c r="W4" s="28">
        <f>SUM(S4,K4,G4,O4)</f>
        <v>393</v>
      </c>
      <c r="X4" s="18">
        <f t="shared" ref="X4" si="2">SUM(T4,L4,H4,P4)</f>
        <v>473</v>
      </c>
      <c r="Y4" s="7">
        <f t="shared" ref="Y4" si="3">+W4/X4</f>
        <v>0.83086680761099363</v>
      </c>
    </row>
    <row r="5" spans="2:26" ht="111.75" customHeight="1" x14ac:dyDescent="0.4">
      <c r="B5" s="16" t="s">
        <v>28</v>
      </c>
      <c r="C5" s="7" t="s">
        <v>29</v>
      </c>
      <c r="D5" s="7">
        <v>1</v>
      </c>
      <c r="E5" s="17" t="s">
        <v>37</v>
      </c>
      <c r="F5" s="7">
        <v>1</v>
      </c>
      <c r="G5" s="8">
        <v>28</v>
      </c>
      <c r="H5" s="8">
        <v>49</v>
      </c>
      <c r="I5" s="7">
        <f t="shared" si="0"/>
        <v>0.5714285714285714</v>
      </c>
      <c r="J5" s="8" t="s">
        <v>40</v>
      </c>
      <c r="K5" s="8">
        <v>84</v>
      </c>
      <c r="L5" s="8">
        <v>92</v>
      </c>
      <c r="M5" s="7">
        <f t="shared" si="1"/>
        <v>0.91304347826086951</v>
      </c>
      <c r="N5" s="7"/>
      <c r="O5" s="8">
        <v>36</v>
      </c>
      <c r="P5" s="11">
        <v>42</v>
      </c>
      <c r="Q5" s="7">
        <f t="shared" ref="Q5:Q9" si="4">+O5/P5</f>
        <v>0.8571428571428571</v>
      </c>
      <c r="R5" s="8"/>
      <c r="S5" s="10">
        <v>52</v>
      </c>
      <c r="T5" s="8">
        <v>52</v>
      </c>
      <c r="U5" s="7">
        <f t="shared" ref="U5:U11" si="5">+S5/T5</f>
        <v>1</v>
      </c>
      <c r="V5" s="20" t="s">
        <v>45</v>
      </c>
      <c r="W5" s="28">
        <f>SUM(S5,K5,G5,O5)</f>
        <v>200</v>
      </c>
      <c r="X5" s="18">
        <f t="shared" ref="X5:X11" si="6">SUM(T5,L5,H5,P5)</f>
        <v>235</v>
      </c>
      <c r="Y5" s="7">
        <f t="shared" ref="Y5:Y11" si="7">+W5/X5</f>
        <v>0.85106382978723405</v>
      </c>
    </row>
    <row r="6" spans="2:26" ht="53.25" customHeight="1" x14ac:dyDescent="0.4">
      <c r="B6" s="16" t="s">
        <v>30</v>
      </c>
      <c r="C6" s="7" t="s">
        <v>31</v>
      </c>
      <c r="D6" s="7">
        <v>1</v>
      </c>
      <c r="E6" s="17" t="s">
        <v>37</v>
      </c>
      <c r="F6" s="19">
        <v>1</v>
      </c>
      <c r="G6" s="8">
        <v>1</v>
      </c>
      <c r="H6" s="8">
        <v>1</v>
      </c>
      <c r="I6" s="7">
        <f t="shared" si="0"/>
        <v>1</v>
      </c>
      <c r="J6" s="7"/>
      <c r="K6" s="8">
        <v>32</v>
      </c>
      <c r="L6" s="8">
        <v>32</v>
      </c>
      <c r="M6" s="7">
        <f t="shared" si="1"/>
        <v>1</v>
      </c>
      <c r="N6" s="7"/>
      <c r="O6" s="8">
        <v>4</v>
      </c>
      <c r="P6" s="8">
        <v>4</v>
      </c>
      <c r="Q6" s="7">
        <f t="shared" si="4"/>
        <v>1</v>
      </c>
      <c r="R6" s="8" t="s">
        <v>46</v>
      </c>
      <c r="S6" s="10">
        <v>0</v>
      </c>
      <c r="T6" s="8">
        <v>0</v>
      </c>
      <c r="U6" s="7"/>
      <c r="V6" s="20"/>
      <c r="W6" s="28">
        <f>SUM(S6,K6,G6,O6)</f>
        <v>37</v>
      </c>
      <c r="X6" s="18">
        <f t="shared" si="6"/>
        <v>37</v>
      </c>
      <c r="Y6" s="7">
        <f t="shared" si="7"/>
        <v>1</v>
      </c>
    </row>
    <row r="7" spans="2:26" ht="42" customHeight="1" x14ac:dyDescent="0.4">
      <c r="B7" s="16" t="s">
        <v>16</v>
      </c>
      <c r="C7" s="7" t="s">
        <v>17</v>
      </c>
      <c r="D7" s="7">
        <v>1</v>
      </c>
      <c r="E7" s="17" t="s">
        <v>37</v>
      </c>
      <c r="F7" s="19">
        <v>1</v>
      </c>
      <c r="G7" s="8">
        <v>675</v>
      </c>
      <c r="H7" s="8">
        <v>774</v>
      </c>
      <c r="I7" s="7">
        <f t="shared" si="0"/>
        <v>0.87209302325581395</v>
      </c>
      <c r="J7" s="7"/>
      <c r="K7" s="8">
        <v>1463</v>
      </c>
      <c r="L7" s="8">
        <v>1763</v>
      </c>
      <c r="M7" s="7">
        <f t="shared" si="1"/>
        <v>0.8298355076574021</v>
      </c>
      <c r="N7" s="7"/>
      <c r="O7" s="8">
        <v>650</v>
      </c>
      <c r="P7" s="8">
        <v>742</v>
      </c>
      <c r="Q7" s="7">
        <f t="shared" si="4"/>
        <v>0.87601078167115898</v>
      </c>
      <c r="R7" s="8"/>
      <c r="S7" s="10">
        <v>1263</v>
      </c>
      <c r="T7" s="8">
        <v>2015</v>
      </c>
      <c r="U7" s="7">
        <f t="shared" si="5"/>
        <v>0.62679900744416872</v>
      </c>
      <c r="V7" s="20" t="s">
        <v>47</v>
      </c>
      <c r="W7" s="18">
        <f t="shared" ref="W7:W11" si="8">SUM(S7,K7,G7,O7)</f>
        <v>4051</v>
      </c>
      <c r="X7" s="18">
        <f t="shared" si="6"/>
        <v>5294</v>
      </c>
      <c r="Y7" s="7">
        <f t="shared" si="7"/>
        <v>0.76520589346429924</v>
      </c>
    </row>
    <row r="8" spans="2:26" ht="53.25" customHeight="1" x14ac:dyDescent="0.4">
      <c r="B8" s="16" t="s">
        <v>23</v>
      </c>
      <c r="C8" s="7" t="s">
        <v>13</v>
      </c>
      <c r="D8" s="7">
        <v>1</v>
      </c>
      <c r="E8" s="17" t="s">
        <v>37</v>
      </c>
      <c r="F8" s="19">
        <v>1</v>
      </c>
      <c r="G8" s="8">
        <v>69</v>
      </c>
      <c r="H8" s="8">
        <v>69</v>
      </c>
      <c r="I8" s="7">
        <f t="shared" si="0"/>
        <v>1</v>
      </c>
      <c r="J8" s="7"/>
      <c r="K8" s="8">
        <v>227</v>
      </c>
      <c r="L8" s="8">
        <v>227</v>
      </c>
      <c r="M8" s="7">
        <f t="shared" si="1"/>
        <v>1</v>
      </c>
      <c r="N8" s="7"/>
      <c r="O8" s="8">
        <v>213</v>
      </c>
      <c r="P8" s="8">
        <v>213</v>
      </c>
      <c r="Q8" s="7">
        <f t="shared" si="4"/>
        <v>1</v>
      </c>
      <c r="R8" s="8"/>
      <c r="S8" s="10">
        <v>149</v>
      </c>
      <c r="T8" s="8">
        <v>149</v>
      </c>
      <c r="U8" s="7">
        <f t="shared" si="5"/>
        <v>1</v>
      </c>
      <c r="V8" s="20"/>
      <c r="W8" s="18">
        <f t="shared" si="8"/>
        <v>658</v>
      </c>
      <c r="X8" s="18">
        <f t="shared" si="6"/>
        <v>658</v>
      </c>
      <c r="Y8" s="7">
        <f t="shared" si="7"/>
        <v>1</v>
      </c>
    </row>
    <row r="9" spans="2:26" ht="75" customHeight="1" x14ac:dyDescent="0.4">
      <c r="B9" s="16" t="s">
        <v>35</v>
      </c>
      <c r="C9" s="7" t="s">
        <v>36</v>
      </c>
      <c r="D9" s="7">
        <v>1</v>
      </c>
      <c r="E9" s="17" t="s">
        <v>37</v>
      </c>
      <c r="F9" s="7">
        <v>1</v>
      </c>
      <c r="G9" s="8">
        <v>7</v>
      </c>
      <c r="H9" s="8">
        <v>7</v>
      </c>
      <c r="I9" s="7">
        <f t="shared" si="0"/>
        <v>1</v>
      </c>
      <c r="K9" s="8">
        <v>141</v>
      </c>
      <c r="L9" s="8">
        <v>144</v>
      </c>
      <c r="M9" s="7">
        <f t="shared" si="1"/>
        <v>0.97916666666666663</v>
      </c>
      <c r="N9" s="7" t="s">
        <v>43</v>
      </c>
      <c r="O9" s="8">
        <v>51</v>
      </c>
      <c r="P9" s="8">
        <v>51</v>
      </c>
      <c r="Q9" s="7">
        <f t="shared" si="4"/>
        <v>1</v>
      </c>
      <c r="R9" s="8"/>
      <c r="S9" s="10">
        <v>163</v>
      </c>
      <c r="T9" s="8">
        <v>163</v>
      </c>
      <c r="U9" s="7">
        <f t="shared" si="5"/>
        <v>1</v>
      </c>
      <c r="V9" s="20" t="s">
        <v>41</v>
      </c>
      <c r="W9" s="28">
        <f>SUM(S9,K9,G9,O9)</f>
        <v>362</v>
      </c>
      <c r="X9" s="18">
        <f t="shared" si="6"/>
        <v>365</v>
      </c>
      <c r="Y9" s="7">
        <f t="shared" si="7"/>
        <v>0.99178082191780825</v>
      </c>
    </row>
    <row r="10" spans="2:26" ht="50.25" customHeight="1" x14ac:dyDescent="0.4">
      <c r="B10" s="16" t="s">
        <v>14</v>
      </c>
      <c r="C10" s="7" t="s">
        <v>15</v>
      </c>
      <c r="D10" s="7">
        <v>1</v>
      </c>
      <c r="E10" s="17" t="s">
        <v>37</v>
      </c>
      <c r="F10" s="7">
        <v>1</v>
      </c>
      <c r="G10" s="8">
        <v>398</v>
      </c>
      <c r="H10" s="8">
        <v>434</v>
      </c>
      <c r="I10" s="7">
        <f t="shared" si="0"/>
        <v>0.91705069124423966</v>
      </c>
      <c r="J10" s="21"/>
      <c r="K10" s="8">
        <v>1077</v>
      </c>
      <c r="L10" s="8">
        <v>1161</v>
      </c>
      <c r="M10" s="7">
        <f t="shared" si="1"/>
        <v>0.92764857881136953</v>
      </c>
      <c r="N10" s="7"/>
      <c r="O10" s="8">
        <v>0</v>
      </c>
      <c r="P10" s="11"/>
      <c r="Q10" s="7"/>
      <c r="R10" s="8"/>
      <c r="S10" s="10">
        <v>1282</v>
      </c>
      <c r="T10" s="8">
        <v>1405</v>
      </c>
      <c r="U10" s="7">
        <f t="shared" si="5"/>
        <v>0.91245551601423491</v>
      </c>
      <c r="V10" s="20"/>
      <c r="W10" s="18">
        <f t="shared" si="8"/>
        <v>2757</v>
      </c>
      <c r="X10" s="18">
        <f t="shared" si="6"/>
        <v>3000</v>
      </c>
      <c r="Y10" s="7">
        <f t="shared" si="7"/>
        <v>0.91900000000000004</v>
      </c>
      <c r="Z10" s="29"/>
    </row>
    <row r="11" spans="2:26" ht="60" customHeight="1" x14ac:dyDescent="0.4">
      <c r="B11" s="30" t="s">
        <v>18</v>
      </c>
      <c r="C11" s="7" t="s">
        <v>19</v>
      </c>
      <c r="D11" s="7">
        <v>1</v>
      </c>
      <c r="E11" s="17" t="s">
        <v>37</v>
      </c>
      <c r="F11" s="19">
        <v>1</v>
      </c>
      <c r="G11" s="8">
        <v>72</v>
      </c>
      <c r="H11" s="8">
        <v>84</v>
      </c>
      <c r="I11" s="7">
        <f t="shared" si="0"/>
        <v>0.8571428571428571</v>
      </c>
      <c r="J11" s="21"/>
      <c r="K11" s="8">
        <v>157</v>
      </c>
      <c r="L11" s="8">
        <v>183</v>
      </c>
      <c r="M11" s="7">
        <f t="shared" si="1"/>
        <v>0.85792349726775952</v>
      </c>
      <c r="N11" s="7"/>
      <c r="O11" s="8"/>
      <c r="P11" s="11"/>
      <c r="Q11" s="7"/>
      <c r="R11" s="8"/>
      <c r="S11" s="10">
        <v>258</v>
      </c>
      <c r="T11" s="8">
        <v>311</v>
      </c>
      <c r="U11" s="7">
        <f t="shared" si="5"/>
        <v>0.82958199356913187</v>
      </c>
      <c r="V11" s="20"/>
      <c r="W11" s="18">
        <f t="shared" si="8"/>
        <v>487</v>
      </c>
      <c r="X11" s="18">
        <f t="shared" si="6"/>
        <v>578</v>
      </c>
      <c r="Y11" s="7">
        <f t="shared" si="7"/>
        <v>0.84256055363321802</v>
      </c>
    </row>
    <row r="12" spans="2:26" ht="84.75" hidden="1" customHeight="1" x14ac:dyDescent="0.4">
      <c r="B12" s="30"/>
      <c r="C12" s="22" t="s">
        <v>33</v>
      </c>
      <c r="D12" s="22">
        <v>1</v>
      </c>
      <c r="E12" s="22" t="s">
        <v>38</v>
      </c>
      <c r="F12" s="22">
        <v>1</v>
      </c>
      <c r="G12" s="23"/>
      <c r="H12" s="23"/>
      <c r="I12" s="22" t="e">
        <f t="shared" ref="I12" si="9">+G12/H12</f>
        <v>#DIV/0!</v>
      </c>
      <c r="J12" s="24"/>
      <c r="K12" s="23"/>
      <c r="L12" s="23"/>
      <c r="M12" s="22" t="e">
        <f t="shared" ref="M12" si="10">+K12/L12</f>
        <v>#DIV/0!</v>
      </c>
      <c r="N12" s="22"/>
      <c r="O12" s="22"/>
      <c r="P12" s="22"/>
      <c r="Q12" s="22"/>
      <c r="R12" s="22"/>
      <c r="S12" s="23"/>
      <c r="T12" s="23"/>
      <c r="U12" s="22" t="e">
        <f t="shared" ref="U12" si="11">+S12/T12</f>
        <v>#DIV/0!</v>
      </c>
      <c r="V12" s="25"/>
      <c r="W12" s="23">
        <f>SUM(S12,K12,G12)</f>
        <v>0</v>
      </c>
      <c r="X12" s="23">
        <f>SUM(T12,L12,H12)</f>
        <v>0</v>
      </c>
      <c r="Y12" s="22" t="e">
        <f t="shared" ref="Y12" si="12">+W12/X12</f>
        <v>#DIV/0!</v>
      </c>
    </row>
    <row r="18" spans="2:6" ht="43.5" customHeight="1" x14ac:dyDescent="0.4">
      <c r="B18" s="5" t="s">
        <v>9</v>
      </c>
      <c r="C18" s="5" t="s">
        <v>34</v>
      </c>
      <c r="D18" s="5" t="s">
        <v>32</v>
      </c>
      <c r="E18" s="5" t="s">
        <v>20</v>
      </c>
      <c r="F18" s="5" t="s">
        <v>21</v>
      </c>
    </row>
    <row r="19" spans="2:6" ht="49.5" customHeight="1" x14ac:dyDescent="0.4">
      <c r="B19" s="26" t="s">
        <v>10</v>
      </c>
      <c r="C19" s="2">
        <v>0.86</v>
      </c>
      <c r="D19" s="2">
        <f>AVERAGE(U4:U7)</f>
        <v>0.80741785096623797</v>
      </c>
      <c r="E19" s="2">
        <f>AVERAGE(M4:M7)</f>
        <v>0.9357197464795679</v>
      </c>
      <c r="F19" s="2">
        <f>AVERAGE(I4:I7)</f>
        <v>0.81504706533776305</v>
      </c>
    </row>
    <row r="20" spans="2:6" ht="28.5" x14ac:dyDescent="0.4">
      <c r="B20" s="26" t="s">
        <v>11</v>
      </c>
      <c r="C20" s="2">
        <f>AVERAGE(Q9:Q11)</f>
        <v>1</v>
      </c>
      <c r="D20" s="2">
        <f>AVERAGE(U10:U11)</f>
        <v>0.87101875479168345</v>
      </c>
      <c r="E20" s="2">
        <f>AVERAGE(M10:M11)</f>
        <v>0.89278603803956447</v>
      </c>
      <c r="F20" s="2">
        <f>AVERAGE(I10:I11)</f>
        <v>0.88709677419354838</v>
      </c>
    </row>
    <row r="21" spans="2:6" ht="23.25" customHeight="1" thickBot="1" x14ac:dyDescent="0.45">
      <c r="B21" s="27" t="s">
        <v>12</v>
      </c>
      <c r="C21" s="2">
        <f>AVERAGE(Q8:Q9)</f>
        <v>1</v>
      </c>
      <c r="D21" s="2">
        <f>AVERAGE(U8:U9)</f>
        <v>1</v>
      </c>
      <c r="E21" s="2">
        <f>AVERAGE(M8:M9)</f>
        <v>0.98958333333333326</v>
      </c>
      <c r="F21" s="2">
        <f>AVERAGE(I8:I9)</f>
        <v>1</v>
      </c>
    </row>
    <row r="22" spans="2:6" ht="26.25" customHeight="1" thickBot="1" x14ac:dyDescent="0.5">
      <c r="B22" s="3" t="s">
        <v>24</v>
      </c>
      <c r="C22" s="4">
        <f t="shared" ref="C22" si="13">AVERAGE(Q7:Q10)</f>
        <v>0.95867026055705296</v>
      </c>
      <c r="D22" s="4">
        <f>AVERAGE(D19:D21)</f>
        <v>0.89281220191930721</v>
      </c>
      <c r="E22" s="4">
        <f t="shared" ref="E22:F22" si="14">AVERAGE(E19:E21)</f>
        <v>0.93936303928415521</v>
      </c>
      <c r="F22" s="4">
        <f t="shared" si="14"/>
        <v>0.90071461317710388</v>
      </c>
    </row>
  </sheetData>
  <protectedRanges>
    <protectedRange sqref="K4:L6" name="Rango2_4"/>
    <protectedRange algorithmName="SHA-512" hashValue="/4Bjq2n20KcJJJK5NI9nqUmh7kr88/MRb7AC59w0z5hfcKQ20r42gAMU8A2TsStv5s12zaKQ72z0U41pMoJEMw==" saltValue="B5FaCu8+B5KI2dWmykdniw==" spinCount="100000" sqref="S4:T6 W4:X12" name="Rango2_9"/>
    <protectedRange algorithmName="SHA-512" hashValue="X88dlTYlwO9ydTzXkAafNjXjYmVW8TTvaYntRseNcC7tSZhoiBhhR57i2Bqtutrv/k4jFjBOwFB+lf9vHVk5OQ==" saltValue="I1AHr24UTuxXLAMS2vIroQ==" spinCount="100000" sqref="S8:T9" name="Rango1_1"/>
    <protectedRange sqref="J4" name="Rango1_2"/>
  </protectedRanges>
  <mergeCells count="10">
    <mergeCell ref="B11:B12"/>
    <mergeCell ref="D2:D3"/>
    <mergeCell ref="C2:C3"/>
    <mergeCell ref="B2:B3"/>
    <mergeCell ref="W2:Y2"/>
    <mergeCell ref="E2:F3"/>
    <mergeCell ref="G2:J2"/>
    <mergeCell ref="K2:N2"/>
    <mergeCell ref="S2:V2"/>
    <mergeCell ref="O2:R2"/>
  </mergeCells>
  <phoneticPr fontId="11" type="noConversion"/>
  <conditionalFormatting sqref="J11:J12">
    <cfRule type="colorScale" priority="4">
      <colorScale>
        <cfvo type="num" val="0.74"/>
        <cfvo type="num" val="0.85"/>
        <cfvo type="num" val="1"/>
        <color rgb="FFFF0000"/>
        <color rgb="FFFFFF00"/>
        <color rgb="FF00B050"/>
      </colorScale>
    </cfRule>
  </conditionalFormatting>
  <conditionalFormatting sqref="M12:R12 U12 Y12 J6:J8 J10 I4:I12 M4:N11">
    <cfRule type="colorScale" priority="9">
      <colorScale>
        <cfvo type="num" val="0.74"/>
        <cfvo type="num" val="0.85"/>
        <cfvo type="num" val="1"/>
        <color rgb="FFFF0000"/>
        <color rgb="FFFFFF00"/>
        <color rgb="FF00B050"/>
      </colorScale>
    </cfRule>
  </conditionalFormatting>
  <conditionalFormatting sqref="Q4:Q11">
    <cfRule type="colorScale" priority="1">
      <colorScale>
        <cfvo type="num" val="0.74"/>
        <cfvo type="num" val="0.85"/>
        <cfvo type="num" val="1"/>
        <color rgb="FFFF0000"/>
        <color rgb="FFFFFF00"/>
        <color rgb="FF00B050"/>
      </colorScale>
    </cfRule>
  </conditionalFormatting>
  <conditionalFormatting sqref="U4:U11">
    <cfRule type="colorScale" priority="8">
      <colorScale>
        <cfvo type="num" val="0.74"/>
        <cfvo type="num" val="0.85"/>
        <cfvo type="num" val="1"/>
        <color rgb="FFFF0000"/>
        <color rgb="FFFFFF00"/>
        <color rgb="FF00B050"/>
      </colorScale>
    </cfRule>
  </conditionalFormatting>
  <conditionalFormatting sqref="Y4:Y11">
    <cfRule type="colorScale" priority="7">
      <colorScale>
        <cfvo type="num" val="0.74"/>
        <cfvo type="num" val="0.85"/>
        <cfvo type="num" val="1"/>
        <color rgb="FFFF0000"/>
        <color rgb="FFFFFF00"/>
        <color rgb="FF00B05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Indhira Plasencio</cp:lastModifiedBy>
  <dcterms:created xsi:type="dcterms:W3CDTF">2023-06-05T11:47:41Z</dcterms:created>
  <dcterms:modified xsi:type="dcterms:W3CDTF">2024-04-18T15:53:42Z</dcterms:modified>
</cp:coreProperties>
</file>